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dcco365-my.sharepoint.com/personal/catherine_foss_cannabis_ca_gov/Documents/Documents/"/>
    </mc:Choice>
  </mc:AlternateContent>
  <xr:revisionPtr revIDLastSave="2" documentId="8_{E648194F-9F62-4441-B935-B82CAC91062C}" xr6:coauthVersionLast="47" xr6:coauthVersionMax="47" xr10:uidLastSave="{129E52C0-E903-4F6F-952A-A8A16E26AECA}"/>
  <bookViews>
    <workbookView xWindow="-120" yWindow="-120" windowWidth="29040" windowHeight="15840" xr2:uid="{9195C2AE-5CBA-4E32-8892-FA6A69707F23}"/>
  </bookViews>
  <sheets>
    <sheet name="Electricity Reporting Worksheet" sheetId="4" r:id="rId1"/>
  </sheets>
  <definedNames>
    <definedName name="_ftn1" localSheetId="0">'Electricity Reporting Worksheet'!#REF!</definedName>
    <definedName name="_ftn2" localSheetId="0">'Electricity Reporting Worksheet'!#REF!</definedName>
    <definedName name="_ftnref1" localSheetId="0">'Electricity Reporting Worksheet'!#REF!</definedName>
    <definedName name="_ftnref2" localSheetId="0">'Electricity Reporting Worksheet'!#REF!</definedName>
    <definedName name="_Hlk96079072" localSheetId="0">'Electricity Reporting Worksheet'!#REF!</definedName>
    <definedName name="_Toc120022217" localSheetId="0">'Electricity Reporting Worksheet'!#REF!</definedName>
    <definedName name="_Toc120022219" localSheetId="0">'Electricity Reporting Worksheet'!#REF!</definedName>
    <definedName name="_Toc120022220" localSheetId="0">'Electricity Reporting Worksheet'!#REF!</definedName>
    <definedName name="_Toc120022221" localSheetId="0">'Electricity Reporting Worksheet'!#REF!</definedName>
    <definedName name="_Toc120022222" localSheetId="0">'Electricity Reporting Worksheet'!#REF!</definedName>
    <definedName name="_Toc120022223" localSheetId="0">'Electricity Reporting Worksheet'!#REF!</definedName>
    <definedName name="_Toc120022224" localSheetId="0">'Electricity Reporting Worksheet'!#REF!</definedName>
    <definedName name="_Toc120022226" localSheetId="0">'Electricity Reporting Worksheet'!#REF!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1" i="4" l="1"/>
  <c r="I158" i="4"/>
  <c r="I128" i="4"/>
  <c r="I132" i="4"/>
  <c r="I138" i="4"/>
  <c r="I140" i="4"/>
  <c r="C115" i="4"/>
  <c r="I109" i="4"/>
  <c r="I166" i="4"/>
  <c r="C114" i="4" l="1"/>
  <c r="C113" i="4"/>
  <c r="J163" i="4"/>
  <c r="J160" i="4"/>
  <c r="C163" i="4"/>
  <c r="C160" i="4"/>
  <c r="I152" i="4"/>
  <c r="I156" i="4" s="1"/>
  <c r="C152" i="4"/>
  <c r="C151" i="4"/>
  <c r="J149" i="4"/>
  <c r="C149" i="4"/>
  <c r="J132" i="4"/>
  <c r="C132" i="4"/>
  <c r="J128" i="4"/>
  <c r="C128" i="4"/>
  <c r="J133" i="4"/>
  <c r="C133" i="4"/>
  <c r="J129" i="4"/>
  <c r="C129" i="4"/>
  <c r="C106" i="4"/>
  <c r="C103" i="4"/>
  <c r="J106" i="4"/>
  <c r="J103" i="4"/>
  <c r="I136" i="4" l="1"/>
  <c r="C116" i="4" s="1"/>
  <c r="C117" i="4"/>
  <c r="I171" i="4" l="1"/>
  <c r="C96" i="4"/>
  <c r="B95" i="4"/>
  <c r="B11" i="4"/>
  <c r="I31" i="4"/>
  <c r="I27" i="4"/>
  <c r="I17" i="4"/>
</calcChain>
</file>

<file path=xl/sharedStrings.xml><?xml version="1.0" encoding="utf-8"?>
<sst xmlns="http://schemas.openxmlformats.org/spreadsheetml/2006/main" count="120" uniqueCount="87">
  <si>
    <t>Pursuant to California Code of Regulations, title 4, section 15020(f), upon license
renewal, complete the following for each power source used for commercial cannabis
cultivation for all cultivation activities for the previous annual licensed period. For
guidance on completing this worksheet and instructions for submitting the information,
reference Electricity Usage Reporting Guide for License Renewals.</t>
  </si>
  <si>
    <t>Electricity from Utility Provider</t>
  </si>
  <si>
    <t>Utility provider not used</t>
  </si>
  <si>
    <t>Utility provider used</t>
  </si>
  <si>
    <t xml:space="preserve">Line 1. </t>
  </si>
  <si>
    <t>Name of utility provider:</t>
  </si>
  <si>
    <t>Select One:</t>
  </si>
  <si>
    <t>Line 1a.</t>
  </si>
  <si>
    <t>Total Electricity Supplied:</t>
  </si>
  <si>
    <t>kWh</t>
  </si>
  <si>
    <t>Line 1b.</t>
  </si>
  <si>
    <t>Number of Licenses covered in bill:</t>
  </si>
  <si>
    <t>Line 1c.</t>
  </si>
  <si>
    <t>Total electricity supplied to each license:</t>
  </si>
  <si>
    <t>Line 1d.</t>
  </si>
  <si>
    <t>Utility's GHG emission intensity:</t>
  </si>
  <si>
    <r>
      <t>lbs CO</t>
    </r>
    <r>
      <rPr>
        <vertAlign val="subscript"/>
        <sz val="10"/>
        <color theme="1"/>
        <rFont val="Arial"/>
        <family val="2"/>
      </rPr>
      <t>2</t>
    </r>
    <r>
      <rPr>
        <sz val="10"/>
        <color theme="1"/>
        <rFont val="Arial"/>
        <family val="2"/>
      </rPr>
      <t>e/kWh</t>
    </r>
  </si>
  <si>
    <t>Line 1e.</t>
  </si>
  <si>
    <t>Total electricity supplied by zero net energy renewable resource:</t>
  </si>
  <si>
    <t>Line 1f.</t>
  </si>
  <si>
    <t>Number of Licenses:</t>
  </si>
  <si>
    <t>Line 1g.</t>
  </si>
  <si>
    <t>Total renewable energy supplied to each license:</t>
  </si>
  <si>
    <t>Line 1h.</t>
  </si>
  <si>
    <t>Total electricity provided by the utility provider:</t>
  </si>
  <si>
    <t>Line 1i.</t>
  </si>
  <si>
    <t>Line 1j.</t>
  </si>
  <si>
    <t>Electricity from Zero Net Energy Renewable Sources</t>
  </si>
  <si>
    <t>Off-grid renewable energy not used</t>
  </si>
  <si>
    <t>Off-grid renewable energy used</t>
  </si>
  <si>
    <t>Line 2.</t>
  </si>
  <si>
    <t>Total electricity supplied by a zero net energy renewable source not part of a</t>
  </si>
  <si>
    <t>net metering or other utility benefit:</t>
  </si>
  <si>
    <t>Electricity from Other Sources</t>
  </si>
  <si>
    <t>Other electricity sources not used</t>
  </si>
  <si>
    <t>Other electricity sources used</t>
  </si>
  <si>
    <t>Source Type:</t>
  </si>
  <si>
    <t>Generator rated:</t>
  </si>
  <si>
    <t>Less than 50 hp</t>
  </si>
  <si>
    <t xml:space="preserve">Generator Make:  </t>
  </si>
  <si>
    <t>Generator Model:</t>
  </si>
  <si>
    <t xml:space="preserve">Engine Model:  </t>
  </si>
  <si>
    <t>Horsepower:</t>
  </si>
  <si>
    <t>Total electricity calculated from:</t>
  </si>
  <si>
    <t>Direct Measurement of Electricity Use</t>
  </si>
  <si>
    <t>Line 3a:</t>
  </si>
  <si>
    <t>Select fuel type:</t>
  </si>
  <si>
    <t>Natural Gas</t>
  </si>
  <si>
    <t>Line 3b:</t>
  </si>
  <si>
    <t>GHG emission intensity of fuel source:</t>
  </si>
  <si>
    <r>
      <t>lb CO</t>
    </r>
    <r>
      <rPr>
        <vertAlign val="subscript"/>
        <sz val="10"/>
        <color theme="1"/>
        <rFont val="Arial"/>
        <family val="2"/>
      </rPr>
      <t>2</t>
    </r>
    <r>
      <rPr>
        <sz val="10"/>
        <color theme="1"/>
        <rFont val="Arial"/>
        <family val="2"/>
      </rPr>
      <t>e/gal</t>
    </r>
  </si>
  <si>
    <t>Line 3c:</t>
  </si>
  <si>
    <t>GHG emission intensity for license:</t>
  </si>
  <si>
    <r>
      <t>lb CO</t>
    </r>
    <r>
      <rPr>
        <vertAlign val="subscript"/>
        <sz val="10"/>
        <color theme="1"/>
        <rFont val="Arial"/>
        <family val="2"/>
      </rPr>
      <t>2</t>
    </r>
    <r>
      <rPr>
        <sz val="10"/>
        <color theme="1"/>
        <rFont val="Arial"/>
        <family val="2"/>
      </rPr>
      <t>e/kWh</t>
    </r>
  </si>
  <si>
    <t>1a/d</t>
  </si>
  <si>
    <t>Fuel Type</t>
  </si>
  <si>
    <t>Intensity</t>
  </si>
  <si>
    <t>Density</t>
  </si>
  <si>
    <t>BSFC</t>
  </si>
  <si>
    <t>Load Factor</t>
  </si>
  <si>
    <t>Inten. (Lic)</t>
  </si>
  <si>
    <t>1h/j</t>
  </si>
  <si>
    <t>Gasoline (&lt;=50 hp engine)</t>
  </si>
  <si>
    <t>2a</t>
  </si>
  <si>
    <t>Gasoline (&gt;50 hp engine)</t>
  </si>
  <si>
    <t>3c</t>
  </si>
  <si>
    <t>Diesel (&lt;=100 hp engine)</t>
  </si>
  <si>
    <t>3e</t>
  </si>
  <si>
    <t>Diesel (&gt;100 hp engine)</t>
  </si>
  <si>
    <t>Propane (&lt;=50 hp engine)</t>
  </si>
  <si>
    <t>Propane (&gt;50 hp engine)</t>
  </si>
  <si>
    <t>See Below</t>
  </si>
  <si>
    <t>Calculate Total Energy Based on Fuel Usage:</t>
  </si>
  <si>
    <t>Fuel Consumption:</t>
  </si>
  <si>
    <t>gal</t>
  </si>
  <si>
    <t>Total Energy Used:</t>
  </si>
  <si>
    <t>Calculate Total Energy Based on Hours of Usage:</t>
  </si>
  <si>
    <t>Select Equipment Output Units:</t>
  </si>
  <si>
    <t>Horsepower</t>
  </si>
  <si>
    <t>Select Fuel Type:</t>
  </si>
  <si>
    <t>Hours of Usage:</t>
  </si>
  <si>
    <t>hrs</t>
  </si>
  <si>
    <t>Total Energy Used</t>
  </si>
  <si>
    <t>Average Weighted Greenhouse Gas Emission Intensity</t>
  </si>
  <si>
    <t>Line 4:</t>
  </si>
  <si>
    <t>Average Weighted Greenhouse Gas Emission Intensity:</t>
  </si>
  <si>
    <t>Electricity from grid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</si>
</sst>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1"/>
      <color theme="1"/>
      <name val="Calibri"/>
      <family val="2"/>
      <scheme val="minor"/>
    </font>
    <font>
      <sz val="12"/>
      <color theme="1"/>
      <name val="Arial"/>
      <family val="2"/>
    </font>
    <font>
      <sz val="10"/>
      <color theme="1"/>
      <name val="Arial"/>
      <family val="2"/>
    </font>
    <font>
      <sz val="11"/>
      <color theme="1"/>
      <name val="Arial"/>
      <family val="2"/>
    </font>
    <font>
      <b/>
      <sz val="12"/>
      <color theme="1"/>
      <name val="Arial"/>
      <family val="2"/>
    </font>
    <font>
      <sz val="11"/>
      <color theme="0"/>
      <name val="Calibri"/>
      <family val="2"/>
      <scheme val="minor"/>
    </font>
    <font>
      <sz val="12"/>
      <color theme="0"/>
      <name val="Arial"/>
      <family val="2"/>
    </font>
    <font>
      <sz val="11"/>
      <name val="Arial"/>
      <family val="2"/>
    </font>
    <font>
      <b/>
      <sz val="14"/>
      <color theme="1"/>
      <name val="Arial"/>
      <family val="2"/>
    </font>
    <font>
      <sz val="10"/>
      <color theme="1"/>
      <name val="Calibri"/>
      <family val="2"/>
      <scheme val="minor"/>
    </font>
    <font>
      <sz val="10"/>
      <color theme="0"/>
      <name val="Calibri"/>
      <family val="2"/>
      <scheme val="minor"/>
    </font>
    <font>
      <vertAlign val="subscript"/>
      <sz val="10"/>
      <color theme="1"/>
      <name val="Arial"/>
      <family val="2"/>
    </font>
    <font>
      <sz val="11"/>
      <name val="Calibri"/>
      <family val="2"/>
      <scheme val="minor"/>
    </font>
    <font>
      <sz val="10"/>
      <name val="Arial"/>
      <family val="2"/>
    </font>
    <font>
      <sz val="8"/>
      <color theme="0"/>
      <name val="Arial"/>
      <family val="2"/>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09">
    <xf numFmtId="0" fontId="0" fillId="0" borderId="0" xfId="0"/>
    <xf numFmtId="3" fontId="1" fillId="3" borderId="0" xfId="0" applyNumberFormat="1" applyFont="1" applyFill="1" applyBorder="1" applyAlignment="1" applyProtection="1">
      <alignment horizontal="center" vertical="center"/>
      <protection locked="0"/>
    </xf>
    <xf numFmtId="2" fontId="1" fillId="3" borderId="0" xfId="0" applyNumberFormat="1" applyFont="1" applyFill="1" applyBorder="1" applyAlignment="1" applyProtection="1">
      <alignment horizontal="center" vertical="center"/>
      <protection locked="0"/>
    </xf>
    <xf numFmtId="0" fontId="0" fillId="2" borderId="0" xfId="0" applyFill="1" applyProtection="1"/>
    <xf numFmtId="0" fontId="0" fillId="0" borderId="0" xfId="0" applyProtection="1"/>
    <xf numFmtId="0" fontId="0" fillId="2" borderId="0" xfId="0" applyFill="1" applyAlignment="1" applyProtection="1">
      <alignment horizontal="left" vertical="top"/>
    </xf>
    <xf numFmtId="0" fontId="0" fillId="0" borderId="0" xfId="0" applyAlignment="1" applyProtection="1">
      <alignment horizontal="left" vertical="top"/>
    </xf>
    <xf numFmtId="0" fontId="0" fillId="2" borderId="0" xfId="0" applyFill="1" applyAlignment="1" applyProtection="1">
      <alignment vertical="top"/>
    </xf>
    <xf numFmtId="0" fontId="0" fillId="0" borderId="0" xfId="0" applyAlignment="1" applyProtection="1">
      <alignment vertical="top"/>
    </xf>
    <xf numFmtId="0" fontId="10" fillId="2" borderId="0" xfId="0" applyFont="1" applyFill="1" applyProtection="1"/>
    <xf numFmtId="0" fontId="5" fillId="2" borderId="0" xfId="0" applyFont="1" applyFill="1" applyProtection="1"/>
    <xf numFmtId="0" fontId="4" fillId="2" borderId="0" xfId="0" applyFont="1" applyFill="1" applyProtection="1"/>
    <xf numFmtId="0" fontId="0" fillId="2" borderId="6" xfId="0" applyFill="1" applyBorder="1" applyProtection="1"/>
    <xf numFmtId="0" fontId="4" fillId="2" borderId="7" xfId="0" applyFont="1" applyFill="1" applyBorder="1" applyAlignment="1" applyProtection="1">
      <alignment horizontal="left" vertical="top"/>
    </xf>
    <xf numFmtId="0" fontId="0" fillId="2" borderId="8" xfId="0" applyFill="1" applyBorder="1" applyProtection="1"/>
    <xf numFmtId="0" fontId="0" fillId="2" borderId="9" xfId="0" applyFill="1" applyBorder="1" applyProtection="1"/>
    <xf numFmtId="0" fontId="4" fillId="2" borderId="0" xfId="0" applyFont="1" applyFill="1" applyBorder="1" applyProtection="1"/>
    <xf numFmtId="0" fontId="1" fillId="2" borderId="0" xfId="0" applyFont="1" applyFill="1" applyBorder="1" applyProtection="1"/>
    <xf numFmtId="0" fontId="0" fillId="2" borderId="2" xfId="0" applyFill="1" applyBorder="1" applyProtection="1"/>
    <xf numFmtId="0" fontId="0" fillId="2" borderId="0" xfId="0" applyFill="1" applyBorder="1" applyProtection="1"/>
    <xf numFmtId="0" fontId="0" fillId="0" borderId="0" xfId="0" applyBorder="1" applyProtection="1"/>
    <xf numFmtId="0" fontId="2" fillId="2" borderId="0" xfId="0" applyFont="1" applyFill="1" applyBorder="1" applyProtection="1"/>
    <xf numFmtId="0" fontId="0" fillId="2" borderId="10" xfId="0" applyFill="1" applyBorder="1" applyProtection="1"/>
    <xf numFmtId="0" fontId="4" fillId="2" borderId="11" xfId="0" applyFont="1" applyFill="1" applyBorder="1" applyProtection="1"/>
    <xf numFmtId="0" fontId="1" fillId="2" borderId="11" xfId="0" applyFont="1" applyFill="1" applyBorder="1" applyAlignment="1" applyProtection="1">
      <alignment horizontal="left" vertical="top"/>
    </xf>
    <xf numFmtId="0" fontId="0" fillId="2" borderId="11" xfId="0" applyFill="1" applyBorder="1" applyProtection="1"/>
    <xf numFmtId="0" fontId="9" fillId="2" borderId="11" xfId="0" applyFont="1" applyFill="1" applyBorder="1" applyProtection="1"/>
    <xf numFmtId="0" fontId="0" fillId="2" borderId="12" xfId="0" applyFill="1" applyBorder="1" applyProtection="1"/>
    <xf numFmtId="0" fontId="9" fillId="2" borderId="0" xfId="0" applyFont="1" applyFill="1" applyProtection="1"/>
    <xf numFmtId="3" fontId="1" fillId="2" borderId="0" xfId="0" applyNumberFormat="1" applyFont="1" applyFill="1" applyBorder="1" applyAlignment="1" applyProtection="1">
      <alignment horizontal="center" vertical="center"/>
    </xf>
    <xf numFmtId="0" fontId="2" fillId="2" borderId="0" xfId="0" applyFont="1" applyFill="1" applyProtection="1"/>
    <xf numFmtId="0" fontId="1" fillId="2" borderId="0" xfId="0" applyFont="1" applyFill="1" applyBorder="1" applyAlignment="1" applyProtection="1">
      <alignment vertical="top" wrapText="1"/>
    </xf>
    <xf numFmtId="0" fontId="1" fillId="0" borderId="0" xfId="0" applyFont="1" applyBorder="1" applyAlignment="1" applyProtection="1">
      <alignment vertical="top" wrapText="1"/>
    </xf>
    <xf numFmtId="0" fontId="1" fillId="2" borderId="11" xfId="0" applyFont="1" applyFill="1" applyBorder="1" applyAlignment="1" applyProtection="1">
      <alignment horizontal="left" wrapText="1"/>
    </xf>
    <xf numFmtId="0" fontId="1" fillId="2" borderId="11" xfId="0" applyFont="1" applyFill="1" applyBorder="1" applyAlignment="1" applyProtection="1">
      <alignment vertical="top" wrapText="1"/>
    </xf>
    <xf numFmtId="0" fontId="0" fillId="2" borderId="7" xfId="0" applyFill="1" applyBorder="1" applyProtection="1"/>
    <xf numFmtId="0" fontId="0" fillId="2" borderId="9" xfId="0" applyFill="1" applyBorder="1" applyAlignment="1" applyProtection="1">
      <alignment vertical="top"/>
    </xf>
    <xf numFmtId="0" fontId="4" fillId="2" borderId="0" xfId="0" applyFont="1" applyFill="1" applyBorder="1" applyAlignment="1" applyProtection="1">
      <alignment vertical="top"/>
    </xf>
    <xf numFmtId="0" fontId="0" fillId="2" borderId="0" xfId="0" applyFill="1" applyBorder="1" applyAlignment="1" applyProtection="1">
      <alignment vertical="top"/>
    </xf>
    <xf numFmtId="0" fontId="0" fillId="2" borderId="2" xfId="0" applyFill="1" applyBorder="1" applyAlignment="1" applyProtection="1">
      <alignment vertical="top"/>
    </xf>
    <xf numFmtId="0" fontId="1" fillId="2" borderId="9" xfId="0" applyFont="1" applyFill="1" applyBorder="1" applyAlignment="1" applyProtection="1">
      <alignment horizontal="left" vertical="top"/>
    </xf>
    <xf numFmtId="0" fontId="1" fillId="0" borderId="0" xfId="0" applyFont="1" applyFill="1" applyBorder="1" applyAlignment="1" applyProtection="1">
      <alignment horizontal="center" vertical="top"/>
    </xf>
    <xf numFmtId="0" fontId="3" fillId="2" borderId="0" xfId="0" applyFont="1" applyFill="1" applyBorder="1" applyAlignment="1" applyProtection="1">
      <alignment horizontal="left" vertical="center"/>
    </xf>
    <xf numFmtId="0" fontId="1" fillId="2" borderId="0" xfId="0" applyFont="1" applyFill="1" applyBorder="1" applyAlignment="1" applyProtection="1">
      <alignment horizontal="center" vertical="top"/>
    </xf>
    <xf numFmtId="2" fontId="1" fillId="2" borderId="1" xfId="0" applyNumberFormat="1" applyFont="1" applyFill="1" applyBorder="1" applyAlignment="1" applyProtection="1">
      <alignment horizontal="center" vertical="center"/>
    </xf>
    <xf numFmtId="0" fontId="2" fillId="2" borderId="9" xfId="0" applyFont="1" applyFill="1" applyBorder="1" applyAlignment="1" applyProtection="1">
      <alignment horizontal="left" vertical="top"/>
    </xf>
    <xf numFmtId="2" fontId="1" fillId="2" borderId="1" xfId="0" applyNumberFormat="1" applyFont="1" applyFill="1" applyBorder="1" applyAlignment="1" applyProtection="1">
      <alignment horizontal="center" vertical="top"/>
    </xf>
    <xf numFmtId="0" fontId="5" fillId="2" borderId="0" xfId="0" applyFont="1" applyFill="1" applyBorder="1" applyProtection="1"/>
    <xf numFmtId="2" fontId="1" fillId="2" borderId="0" xfId="0" applyNumberFormat="1" applyFont="1" applyFill="1" applyBorder="1" applyAlignment="1" applyProtection="1">
      <alignment horizontal="center" vertical="center" wrapText="1"/>
    </xf>
    <xf numFmtId="2" fontId="6" fillId="2" borderId="0" xfId="0" applyNumberFormat="1" applyFont="1" applyFill="1" applyBorder="1" applyAlignment="1" applyProtection="1">
      <alignment horizontal="center" vertical="center"/>
    </xf>
    <xf numFmtId="3" fontId="1" fillId="2" borderId="1"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left" vertical="top"/>
    </xf>
    <xf numFmtId="3" fontId="1" fillId="2" borderId="3" xfId="0" applyNumberFormat="1" applyFont="1" applyFill="1" applyBorder="1" applyAlignment="1" applyProtection="1">
      <alignment horizontal="center" vertical="top" wrapText="1"/>
    </xf>
    <xf numFmtId="3" fontId="1" fillId="3" borderId="1" xfId="0" applyNumberFormat="1" applyFont="1" applyFill="1" applyBorder="1" applyAlignment="1" applyProtection="1">
      <alignment horizontal="center" vertical="center" wrapText="1"/>
      <protection locked="0"/>
    </xf>
    <xf numFmtId="3" fontId="1" fillId="3" borderId="3" xfId="0" applyNumberFormat="1" applyFont="1" applyFill="1" applyBorder="1" applyAlignment="1" applyProtection="1">
      <alignment horizontal="center" vertical="center" wrapText="1"/>
      <protection locked="0"/>
    </xf>
    <xf numFmtId="2" fontId="7" fillId="2" borderId="0" xfId="0" applyNumberFormat="1" applyFont="1" applyFill="1" applyBorder="1" applyAlignment="1" applyProtection="1">
      <alignment horizontal="center" vertical="center"/>
      <protection locked="0"/>
    </xf>
    <xf numFmtId="2" fontId="3" fillId="2" borderId="0" xfId="0" applyNumberFormat="1" applyFont="1" applyFill="1" applyBorder="1" applyAlignment="1" applyProtection="1">
      <alignment horizontal="center" vertical="center"/>
      <protection locked="0"/>
    </xf>
    <xf numFmtId="2" fontId="6" fillId="2" borderId="0" xfId="0" applyNumberFormat="1" applyFont="1" applyFill="1" applyBorder="1" applyAlignment="1" applyProtection="1">
      <alignment horizontal="center" vertical="center"/>
      <protection locked="0"/>
    </xf>
    <xf numFmtId="2" fontId="1" fillId="3" borderId="1" xfId="0" applyNumberFormat="1"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12" fillId="2" borderId="0" xfId="0" applyFont="1" applyFill="1" applyBorder="1" applyProtection="1"/>
    <xf numFmtId="0" fontId="13" fillId="2" borderId="0" xfId="0" applyFont="1" applyFill="1" applyBorder="1" applyProtection="1"/>
    <xf numFmtId="3" fontId="1" fillId="2" borderId="0" xfId="0" applyNumberFormat="1" applyFont="1" applyFill="1" applyBorder="1" applyAlignment="1" applyProtection="1">
      <alignment horizontal="center" vertical="center" wrapText="1"/>
      <protection locked="0"/>
    </xf>
    <xf numFmtId="0" fontId="14" fillId="2" borderId="0" xfId="0" applyFont="1" applyFill="1" applyBorder="1" applyAlignment="1" applyProtection="1">
      <alignment vertical="center"/>
    </xf>
    <xf numFmtId="0" fontId="14" fillId="2" borderId="0" xfId="0" applyFont="1" applyFill="1" applyBorder="1" applyAlignment="1" applyProtection="1">
      <alignment horizontal="center" vertical="center" wrapText="1"/>
    </xf>
    <xf numFmtId="0" fontId="14" fillId="2" borderId="0" xfId="0" applyFont="1" applyFill="1" applyBorder="1" applyAlignment="1" applyProtection="1">
      <alignment vertical="center" wrapText="1"/>
    </xf>
    <xf numFmtId="0" fontId="14" fillId="2" borderId="0" xfId="0" applyFont="1" applyFill="1" applyBorder="1" applyAlignment="1" applyProtection="1">
      <alignment horizontal="center" vertical="center"/>
    </xf>
    <xf numFmtId="0" fontId="4" fillId="2" borderId="0" xfId="0" applyFont="1" applyFill="1" applyBorder="1" applyAlignment="1" applyProtection="1">
      <alignment horizontal="left" vertical="top"/>
    </xf>
    <xf numFmtId="0" fontId="1" fillId="2" borderId="0" xfId="0" applyFont="1" applyFill="1" applyBorder="1" applyAlignment="1" applyProtection="1">
      <alignment horizontal="left" vertical="top"/>
    </xf>
    <xf numFmtId="0" fontId="4" fillId="2" borderId="0" xfId="0" applyFont="1" applyFill="1" applyAlignment="1" applyProtection="1">
      <alignment horizontal="left" vertical="top"/>
    </xf>
    <xf numFmtId="0" fontId="1" fillId="2" borderId="0" xfId="0" applyFont="1" applyFill="1" applyBorder="1" applyAlignment="1" applyProtection="1">
      <alignment horizontal="left" wrapText="1"/>
    </xf>
    <xf numFmtId="0" fontId="1" fillId="2" borderId="0" xfId="0" applyFont="1" applyFill="1" applyAlignment="1" applyProtection="1">
      <alignment horizontal="left" vertical="top"/>
    </xf>
    <xf numFmtId="164" fontId="1" fillId="2" borderId="1" xfId="0" applyNumberFormat="1" applyFont="1" applyFill="1" applyBorder="1" applyAlignment="1" applyProtection="1">
      <alignment horizontal="center" vertical="top"/>
    </xf>
    <xf numFmtId="1" fontId="1" fillId="3" borderId="0" xfId="0" applyNumberFormat="1" applyFont="1" applyFill="1" applyBorder="1" applyAlignment="1" applyProtection="1">
      <alignment horizontal="center" vertical="center"/>
      <protection locked="0"/>
    </xf>
    <xf numFmtId="3" fontId="5" fillId="2" borderId="0" xfId="0" applyNumberFormat="1" applyFont="1" applyFill="1" applyBorder="1" applyProtection="1"/>
    <xf numFmtId="0" fontId="8" fillId="2" borderId="0" xfId="0" applyFont="1" applyFill="1" applyBorder="1" applyAlignment="1" applyProtection="1">
      <alignment horizontal="left" vertical="top"/>
    </xf>
    <xf numFmtId="0" fontId="1" fillId="2" borderId="0" xfId="0" applyFont="1" applyFill="1" applyBorder="1" applyAlignment="1" applyProtection="1">
      <alignment horizontal="left"/>
    </xf>
    <xf numFmtId="0" fontId="1" fillId="2" borderId="0" xfId="0" applyFont="1" applyFill="1" applyBorder="1" applyAlignment="1" applyProtection="1">
      <alignment horizontal="left" vertical="center"/>
    </xf>
    <xf numFmtId="0" fontId="4" fillId="2" borderId="0" xfId="0" applyFont="1" applyFill="1" applyBorder="1" applyAlignment="1" applyProtection="1">
      <alignment horizontal="left" vertical="top"/>
    </xf>
    <xf numFmtId="0" fontId="1" fillId="3" borderId="3" xfId="0" applyFont="1" applyFill="1" applyBorder="1" applyAlignment="1" applyProtection="1">
      <alignment horizontal="center" vertical="top"/>
      <protection locked="0"/>
    </xf>
    <xf numFmtId="0" fontId="1" fillId="3" borderId="5" xfId="0" applyFont="1" applyFill="1" applyBorder="1" applyAlignment="1" applyProtection="1">
      <alignment horizontal="center" vertical="top"/>
      <protection locked="0"/>
    </xf>
    <xf numFmtId="0" fontId="1" fillId="3" borderId="3"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2" borderId="0" xfId="0" applyFont="1" applyFill="1" applyBorder="1" applyAlignment="1" applyProtection="1">
      <alignment horizontal="left" vertical="top"/>
    </xf>
    <xf numFmtId="0" fontId="1" fillId="2" borderId="2" xfId="0" applyFont="1" applyFill="1" applyBorder="1" applyAlignment="1" applyProtection="1">
      <alignment horizontal="left" vertical="top"/>
    </xf>
    <xf numFmtId="0" fontId="1" fillId="2" borderId="0" xfId="0" applyFont="1" applyFill="1" applyBorder="1" applyAlignment="1" applyProtection="1">
      <alignment horizontal="left" vertical="top" wrapText="1"/>
    </xf>
    <xf numFmtId="0" fontId="1" fillId="2" borderId="2" xfId="0" applyFont="1" applyFill="1" applyBorder="1" applyAlignment="1" applyProtection="1">
      <alignment horizontal="left" vertical="top" wrapText="1"/>
    </xf>
    <xf numFmtId="0" fontId="0" fillId="2" borderId="0" xfId="0" applyFill="1" applyBorder="1" applyAlignment="1" applyProtection="1">
      <alignment horizontal="left" vertical="top" wrapText="1"/>
    </xf>
    <xf numFmtId="0" fontId="8" fillId="2" borderId="0" xfId="0" applyFont="1" applyFill="1" applyAlignment="1" applyProtection="1">
      <alignment horizontal="center" vertical="top"/>
    </xf>
    <xf numFmtId="0" fontId="4" fillId="2" borderId="0" xfId="0" applyFont="1" applyFill="1" applyAlignment="1" applyProtection="1">
      <alignment horizontal="left" vertical="top"/>
    </xf>
    <xf numFmtId="0" fontId="1" fillId="2" borderId="0" xfId="0" applyFont="1" applyFill="1" applyBorder="1" applyAlignment="1" applyProtection="1">
      <alignment horizontal="left" wrapText="1"/>
    </xf>
    <xf numFmtId="0" fontId="3" fillId="2" borderId="0" xfId="0" applyFont="1" applyFill="1" applyBorder="1" applyAlignment="1" applyProtection="1">
      <alignment horizontal="left" vertical="top" wrapText="1"/>
    </xf>
    <xf numFmtId="0" fontId="2" fillId="2" borderId="0" xfId="0" applyFont="1" applyFill="1" applyBorder="1" applyAlignment="1" applyProtection="1">
      <alignment horizontal="left" vertical="center"/>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1" fillId="2" borderId="0" xfId="0" applyFont="1" applyFill="1" applyAlignment="1" applyProtection="1">
      <alignment horizontal="left" vertical="top"/>
    </xf>
    <xf numFmtId="0" fontId="1" fillId="3" borderId="3" xfId="0" applyFont="1" applyFill="1" applyBorder="1" applyAlignment="1" applyProtection="1">
      <alignment horizontal="left" vertical="top"/>
      <protection locked="0"/>
    </xf>
    <xf numFmtId="0" fontId="1" fillId="3" borderId="4" xfId="0" applyFont="1" applyFill="1" applyBorder="1" applyAlignment="1" applyProtection="1">
      <alignment horizontal="left" vertical="top"/>
      <protection locked="0"/>
    </xf>
    <xf numFmtId="0" fontId="1" fillId="3" borderId="5" xfId="0" applyFont="1" applyFill="1" applyBorder="1" applyAlignment="1" applyProtection="1">
      <alignment horizontal="left" vertical="top"/>
      <protection locked="0"/>
    </xf>
    <xf numFmtId="0" fontId="1" fillId="2" borderId="0" xfId="0" applyFont="1" applyFill="1" applyAlignment="1" applyProtection="1">
      <alignment horizontal="left" vertical="top" wrapText="1"/>
    </xf>
    <xf numFmtId="0" fontId="4" fillId="2" borderId="11" xfId="0" applyFont="1" applyFill="1" applyBorder="1" applyAlignment="1" applyProtection="1">
      <alignment horizontal="left" vertical="top"/>
    </xf>
    <xf numFmtId="0" fontId="1" fillId="3" borderId="3" xfId="0" applyFont="1" applyFill="1" applyBorder="1" applyAlignment="1" applyProtection="1">
      <alignment horizontal="center"/>
      <protection locked="0"/>
    </xf>
    <xf numFmtId="0" fontId="1" fillId="3" borderId="4" xfId="0" applyFont="1" applyFill="1" applyBorder="1" applyAlignment="1" applyProtection="1">
      <alignment horizontal="center"/>
      <protection locked="0"/>
    </xf>
    <xf numFmtId="0" fontId="1" fillId="3" borderId="5" xfId="0" applyFont="1" applyFill="1" applyBorder="1" applyAlignment="1" applyProtection="1">
      <alignment horizontal="center"/>
      <protection locked="0"/>
    </xf>
    <xf numFmtId="0" fontId="0" fillId="3" borderId="3" xfId="0" applyFill="1" applyBorder="1" applyAlignment="1" applyProtection="1">
      <alignment horizontal="left"/>
      <protection locked="0"/>
    </xf>
    <xf numFmtId="0" fontId="0" fillId="3" borderId="5" xfId="0" applyFill="1" applyBorder="1" applyAlignment="1" applyProtection="1">
      <alignment horizontal="left"/>
      <protection locked="0"/>
    </xf>
    <xf numFmtId="0" fontId="1" fillId="2" borderId="0" xfId="0" applyFont="1" applyFill="1" applyAlignment="1" applyProtection="1">
      <alignment horizontal="left"/>
    </xf>
  </cellXfs>
  <cellStyles count="1">
    <cellStyle name="Normal" xfId="0" builtinId="0"/>
  </cellStyles>
  <dxfs count="17">
    <dxf>
      <border>
        <left/>
        <right/>
        <top/>
        <bottom/>
        <vertical/>
        <horizontal/>
      </border>
    </dxf>
    <dxf>
      <font>
        <color theme="0" tint="-0.14996795556505021"/>
      </font>
      <fill>
        <patternFill>
          <bgColor theme="0" tint="-0.14996795556505021"/>
        </patternFill>
      </fill>
    </dxf>
    <dxf>
      <font>
        <color theme="0"/>
      </font>
      <fill>
        <patternFill>
          <bgColor theme="0"/>
        </patternFill>
      </fill>
      <border>
        <left/>
        <right/>
        <top/>
        <bottom/>
        <vertical/>
        <horizontal/>
      </border>
    </dxf>
    <dxf>
      <border>
        <left/>
        <right/>
        <top/>
        <bottom/>
        <vertical/>
        <horizontal/>
      </border>
    </dxf>
    <dxf>
      <border>
        <left/>
        <right/>
        <top/>
        <bottom/>
        <vertical/>
        <horizontal/>
      </border>
    </dxf>
    <dxf>
      <font>
        <color theme="0" tint="-0.14996795556505021"/>
      </font>
      <fill>
        <patternFill>
          <bgColor theme="0" tint="-0.14996795556505021"/>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auto="1"/>
      </font>
      <fill>
        <patternFill>
          <bgColor theme="9" tint="0.79998168889431442"/>
        </patternFill>
      </fill>
      <border>
        <left style="thin">
          <color auto="1"/>
        </left>
        <right style="thin">
          <color auto="1"/>
        </right>
        <top style="thin">
          <color auto="1"/>
        </top>
        <bottom style="thin">
          <color auto="1"/>
        </bottom>
        <vertical/>
        <horizontal/>
      </border>
    </dxf>
    <dxf>
      <font>
        <color auto="1"/>
      </font>
      <border>
        <left style="thin">
          <color auto="1"/>
        </left>
        <right style="thin">
          <color auto="1"/>
        </right>
        <top style="thin">
          <color auto="1"/>
        </top>
        <bottom style="thin">
          <color auto="1"/>
        </bottom>
        <vertical/>
        <horizontal/>
      </border>
    </dxf>
    <dxf>
      <font>
        <color auto="1"/>
      </font>
      <fill>
        <patternFill>
          <bgColor theme="9" tint="0.7999816888943144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auto="1"/>
      </font>
      <fill>
        <patternFill>
          <bgColor theme="9" tint="0.79998168889431442"/>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dxf>
    <dxf>
      <fill>
        <patternFill>
          <bgColor theme="9" tint="0.79998168889431442"/>
        </patternFill>
      </fill>
      <border>
        <left style="thin">
          <color auto="1"/>
        </left>
        <right style="thin">
          <color auto="1"/>
        </right>
        <top style="thin">
          <color auto="1"/>
        </top>
        <bottom style="thin">
          <color auto="1"/>
        </bottom>
      </border>
    </dxf>
    <dxf>
      <font>
        <color theme="0" tint="-0.14996795556505021"/>
      </font>
      <fill>
        <patternFill>
          <fgColor auto="1"/>
          <bgColor theme="0" tint="-0.14996795556505021"/>
        </patternFill>
      </fill>
    </dxf>
    <dxf>
      <font>
        <color theme="0" tint="-0.14996795556505021"/>
      </font>
      <fill>
        <patternFill>
          <bgColor theme="0" tint="-0.14996795556505021"/>
        </patternFill>
      </fill>
    </dxf>
  </dxfs>
  <tableStyles count="0" defaultTableStyle="TableStyleMedium2" defaultPivotStyle="PivotStyleLight16"/>
  <colors>
    <mruColors>
      <color rgb="FF7299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3</xdr:row>
          <xdr:rowOff>304800</xdr:rowOff>
        </xdr:from>
        <xdr:to>
          <xdr:col>1</xdr:col>
          <xdr:colOff>28575</xdr:colOff>
          <xdr:row>4</xdr:row>
          <xdr:rowOff>228600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xdr:row>
          <xdr:rowOff>276225</xdr:rowOff>
        </xdr:from>
        <xdr:to>
          <xdr:col>1</xdr:col>
          <xdr:colOff>28575</xdr:colOff>
          <xdr:row>5</xdr:row>
          <xdr:rowOff>228600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41</xdr:row>
          <xdr:rowOff>304800</xdr:rowOff>
        </xdr:from>
        <xdr:to>
          <xdr:col>1</xdr:col>
          <xdr:colOff>28575</xdr:colOff>
          <xdr:row>42</xdr:row>
          <xdr:rowOff>228600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42</xdr:row>
          <xdr:rowOff>276225</xdr:rowOff>
        </xdr:from>
        <xdr:to>
          <xdr:col>1</xdr:col>
          <xdr:colOff>28575</xdr:colOff>
          <xdr:row>43</xdr:row>
          <xdr:rowOff>228600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78</xdr:row>
          <xdr:rowOff>209550</xdr:rowOff>
        </xdr:from>
        <xdr:to>
          <xdr:col>1</xdr:col>
          <xdr:colOff>28575</xdr:colOff>
          <xdr:row>79</xdr:row>
          <xdr:rowOff>228600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79</xdr:row>
          <xdr:rowOff>276225</xdr:rowOff>
        </xdr:from>
        <xdr:to>
          <xdr:col>1</xdr:col>
          <xdr:colOff>28575</xdr:colOff>
          <xdr:row>80</xdr:row>
          <xdr:rowOff>228600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91099-568A-4608-89D7-0FD79A0D227A}">
  <dimension ref="A1:K173"/>
  <sheetViews>
    <sheetView tabSelected="1" view="pageLayout" topLeftCell="A60" zoomScaleNormal="100" workbookViewId="0">
      <selection activeCell="K5" sqref="K5"/>
    </sheetView>
  </sheetViews>
  <sheetFormatPr defaultColWidth="9.140625" defaultRowHeight="15" x14ac:dyDescent="0.25"/>
  <cols>
    <col min="1" max="1" width="3.42578125" style="4" customWidth="1"/>
    <col min="2" max="8" width="9.140625" style="4"/>
    <col min="9" max="9" width="9.5703125" style="4" bestFit="1" customWidth="1"/>
    <col min="10" max="10" width="9.140625" style="4"/>
    <col min="11" max="11" width="3.5703125" style="4" customWidth="1"/>
    <col min="12" max="16384" width="9.140625" style="4"/>
  </cols>
  <sheetData>
    <row r="1" spans="1:11" x14ac:dyDescent="0.25">
      <c r="A1" s="3"/>
      <c r="B1" s="3"/>
      <c r="C1" s="3"/>
      <c r="D1" s="3"/>
      <c r="E1" s="3"/>
      <c r="F1" s="3"/>
      <c r="G1" s="3"/>
      <c r="H1" s="3"/>
      <c r="I1" s="3"/>
      <c r="J1" s="3"/>
      <c r="K1" s="3"/>
    </row>
    <row r="2" spans="1:11" s="6" customFormat="1" ht="87" customHeight="1" x14ac:dyDescent="0.25">
      <c r="A2" s="5"/>
      <c r="B2" s="101" t="s">
        <v>0</v>
      </c>
      <c r="C2" s="101"/>
      <c r="D2" s="101"/>
      <c r="E2" s="101"/>
      <c r="F2" s="101"/>
      <c r="G2" s="101"/>
      <c r="H2" s="101"/>
      <c r="I2" s="101"/>
      <c r="J2" s="101"/>
      <c r="K2" s="5"/>
    </row>
    <row r="3" spans="1:11" x14ac:dyDescent="0.25">
      <c r="A3" s="3"/>
      <c r="B3" s="3"/>
      <c r="C3" s="3"/>
      <c r="D3" s="3"/>
      <c r="E3" s="3"/>
      <c r="F3" s="3"/>
      <c r="G3" s="3"/>
      <c r="H3" s="3"/>
      <c r="I3" s="3"/>
      <c r="J3" s="3"/>
      <c r="K3" s="3"/>
    </row>
    <row r="4" spans="1:11" s="8" customFormat="1" ht="26.1" customHeight="1" x14ac:dyDescent="0.25">
      <c r="A4" s="7"/>
      <c r="B4" s="89" t="s">
        <v>1</v>
      </c>
      <c r="C4" s="89"/>
      <c r="D4" s="89"/>
      <c r="E4" s="89"/>
      <c r="F4" s="89"/>
      <c r="G4" s="89"/>
      <c r="H4" s="89"/>
      <c r="I4" s="89"/>
      <c r="J4" s="89"/>
      <c r="K4" s="7"/>
    </row>
    <row r="5" spans="1:11" ht="23.85" customHeight="1" x14ac:dyDescent="0.25">
      <c r="A5" s="3"/>
      <c r="B5" s="90" t="s">
        <v>2</v>
      </c>
      <c r="C5" s="90"/>
      <c r="D5" s="90"/>
      <c r="E5" s="90"/>
      <c r="F5" s="90"/>
      <c r="G5" s="90"/>
      <c r="H5" s="90"/>
      <c r="I5" s="90"/>
      <c r="J5" s="90"/>
      <c r="K5" s="9" t="b">
        <v>0</v>
      </c>
    </row>
    <row r="6" spans="1:11" ht="23.85" customHeight="1" x14ac:dyDescent="0.25">
      <c r="A6" s="3"/>
      <c r="B6" s="90" t="s">
        <v>3</v>
      </c>
      <c r="C6" s="90"/>
      <c r="D6" s="90"/>
      <c r="E6" s="90"/>
      <c r="F6" s="90"/>
      <c r="G6" s="90"/>
      <c r="H6" s="90"/>
      <c r="I6" s="90"/>
      <c r="J6" s="90"/>
      <c r="K6" s="10" t="b">
        <v>1</v>
      </c>
    </row>
    <row r="7" spans="1:11" ht="15.75" x14ac:dyDescent="0.25">
      <c r="A7" s="3"/>
      <c r="B7" s="11" t="s">
        <v>4</v>
      </c>
      <c r="C7" s="97" t="s">
        <v>5</v>
      </c>
      <c r="D7" s="97"/>
      <c r="E7" s="97"/>
      <c r="F7" s="81"/>
      <c r="G7" s="82"/>
      <c r="H7" s="82"/>
      <c r="I7" s="82"/>
      <c r="J7" s="83"/>
      <c r="K7" s="3"/>
    </row>
    <row r="8" spans="1:11" ht="5.85" customHeight="1" x14ac:dyDescent="0.25">
      <c r="A8" s="3"/>
      <c r="B8" s="3"/>
      <c r="C8" s="3"/>
      <c r="D8" s="3"/>
      <c r="E8" s="3"/>
      <c r="F8" s="3"/>
      <c r="G8" s="3"/>
      <c r="H8" s="3"/>
      <c r="I8" s="3"/>
      <c r="J8" s="3"/>
      <c r="K8" s="3"/>
    </row>
    <row r="9" spans="1:11" ht="15.75" customHeight="1" x14ac:dyDescent="0.25">
      <c r="A9" s="3"/>
      <c r="B9" s="78" t="s">
        <v>6</v>
      </c>
      <c r="C9" s="78"/>
      <c r="D9" s="81" t="s">
        <v>86</v>
      </c>
      <c r="E9" s="82"/>
      <c r="F9" s="82"/>
      <c r="G9" s="82"/>
      <c r="H9" s="82"/>
      <c r="I9" s="82"/>
      <c r="J9" s="83"/>
      <c r="K9" s="10" t="b">
        <v>0</v>
      </c>
    </row>
    <row r="10" spans="1:11" ht="5.85" customHeight="1" x14ac:dyDescent="0.25">
      <c r="A10" s="3"/>
      <c r="B10" s="3"/>
      <c r="C10" s="3"/>
      <c r="D10" s="3"/>
      <c r="E10" s="3"/>
      <c r="F10" s="3"/>
      <c r="G10" s="3"/>
      <c r="H10" s="3"/>
      <c r="I10" s="3"/>
      <c r="J10" s="3"/>
      <c r="K10" s="3"/>
    </row>
    <row r="11" spans="1:11" ht="23.85" customHeight="1" x14ac:dyDescent="0.25">
      <c r="A11" s="3"/>
      <c r="B11" s="102" t="str">
        <f>IF(D9="Electricity from grid only","Complete lines 1a through 1d:","Complete lines 1e through 1j:")</f>
        <v>Complete lines 1a through 1d:</v>
      </c>
      <c r="C11" s="102"/>
      <c r="D11" s="102"/>
      <c r="E11" s="102"/>
      <c r="F11" s="102"/>
      <c r="G11" s="102"/>
      <c r="H11" s="102"/>
      <c r="I11" s="102"/>
      <c r="J11" s="102"/>
      <c r="K11" s="3"/>
    </row>
    <row r="12" spans="1:11" ht="5.85" customHeight="1" x14ac:dyDescent="0.25">
      <c r="A12" s="12"/>
      <c r="B12" s="13"/>
      <c r="C12" s="13"/>
      <c r="D12" s="13"/>
      <c r="E12" s="13"/>
      <c r="F12" s="13"/>
      <c r="G12" s="13"/>
      <c r="H12" s="13"/>
      <c r="I12" s="13"/>
      <c r="J12" s="13"/>
      <c r="K12" s="14"/>
    </row>
    <row r="13" spans="1:11" ht="15.75" customHeight="1" x14ac:dyDescent="0.25">
      <c r="A13" s="15"/>
      <c r="B13" s="16" t="s">
        <v>7</v>
      </c>
      <c r="C13" s="84" t="s">
        <v>8</v>
      </c>
      <c r="D13" s="84"/>
      <c r="E13" s="84"/>
      <c r="F13" s="84"/>
      <c r="G13" s="84"/>
      <c r="H13" s="84"/>
      <c r="I13" s="1"/>
      <c r="J13" s="17" t="s">
        <v>9</v>
      </c>
      <c r="K13" s="18"/>
    </row>
    <row r="14" spans="1:11" ht="5.85" customHeight="1" x14ac:dyDescent="0.25">
      <c r="A14" s="15"/>
      <c r="B14" s="19"/>
      <c r="C14" s="17"/>
      <c r="D14" s="19"/>
      <c r="E14" s="19"/>
      <c r="F14" s="19"/>
      <c r="G14" s="19"/>
      <c r="H14" s="19"/>
      <c r="I14" s="20"/>
      <c r="J14" s="17"/>
      <c r="K14" s="18"/>
    </row>
    <row r="15" spans="1:11" ht="15.75" customHeight="1" x14ac:dyDescent="0.25">
      <c r="A15" s="15"/>
      <c r="B15" s="16" t="s">
        <v>10</v>
      </c>
      <c r="C15" s="84" t="s">
        <v>11</v>
      </c>
      <c r="D15" s="84"/>
      <c r="E15" s="84"/>
      <c r="F15" s="84"/>
      <c r="G15" s="84"/>
      <c r="H15" s="84"/>
      <c r="I15" s="73"/>
      <c r="J15" s="17"/>
      <c r="K15" s="18"/>
    </row>
    <row r="16" spans="1:11" ht="5.85" customHeight="1" x14ac:dyDescent="0.25">
      <c r="A16" s="15"/>
      <c r="B16" s="19"/>
      <c r="C16" s="17"/>
      <c r="D16" s="19"/>
      <c r="E16" s="19"/>
      <c r="F16" s="19"/>
      <c r="G16" s="19"/>
      <c r="H16" s="19"/>
      <c r="I16" s="20"/>
      <c r="J16" s="17"/>
      <c r="K16" s="18"/>
    </row>
    <row r="17" spans="1:11" ht="15.75" customHeight="1" x14ac:dyDescent="0.25">
      <c r="A17" s="15"/>
      <c r="B17" s="16" t="s">
        <v>12</v>
      </c>
      <c r="C17" s="84" t="s">
        <v>13</v>
      </c>
      <c r="D17" s="84"/>
      <c r="E17" s="84"/>
      <c r="F17" s="84"/>
      <c r="G17" s="84"/>
      <c r="H17" s="84"/>
      <c r="I17" s="29" t="str">
        <f>IFERROR(I13/I15,"")</f>
        <v/>
      </c>
      <c r="J17" s="17" t="s">
        <v>9</v>
      </c>
      <c r="K17" s="18"/>
    </row>
    <row r="18" spans="1:11" ht="5.85" customHeight="1" x14ac:dyDescent="0.25">
      <c r="A18" s="15"/>
      <c r="B18" s="19"/>
      <c r="C18" s="17"/>
      <c r="D18" s="19"/>
      <c r="E18" s="19"/>
      <c r="F18" s="19"/>
      <c r="G18" s="19"/>
      <c r="H18" s="19"/>
      <c r="I18" s="19"/>
      <c r="J18" s="17"/>
      <c r="K18" s="18"/>
    </row>
    <row r="19" spans="1:11" ht="15.75" customHeight="1" x14ac:dyDescent="0.3">
      <c r="A19" s="15"/>
      <c r="B19" s="16" t="s">
        <v>14</v>
      </c>
      <c r="C19" s="84" t="s">
        <v>15</v>
      </c>
      <c r="D19" s="84"/>
      <c r="E19" s="84"/>
      <c r="F19" s="84"/>
      <c r="G19" s="84"/>
      <c r="H19" s="84"/>
      <c r="I19" s="2"/>
      <c r="J19" s="21" t="s">
        <v>16</v>
      </c>
      <c r="K19" s="18"/>
    </row>
    <row r="20" spans="1:11" ht="6" customHeight="1" x14ac:dyDescent="0.25">
      <c r="A20" s="22"/>
      <c r="B20" s="23"/>
      <c r="C20" s="24"/>
      <c r="D20" s="24"/>
      <c r="E20" s="24"/>
      <c r="F20" s="24"/>
      <c r="G20" s="24"/>
      <c r="H20" s="24"/>
      <c r="I20" s="25"/>
      <c r="J20" s="26"/>
      <c r="K20" s="27"/>
    </row>
    <row r="21" spans="1:11" ht="6" customHeight="1" x14ac:dyDescent="0.25">
      <c r="A21" s="3"/>
      <c r="B21" s="11"/>
      <c r="C21" s="71"/>
      <c r="D21" s="71"/>
      <c r="E21" s="71"/>
      <c r="F21" s="71"/>
      <c r="G21" s="71"/>
      <c r="H21" s="71"/>
      <c r="I21" s="19"/>
      <c r="J21" s="28"/>
      <c r="K21" s="3"/>
    </row>
    <row r="22" spans="1:11" ht="5.85" customHeight="1" x14ac:dyDescent="0.25">
      <c r="A22" s="12"/>
      <c r="B22" s="13"/>
      <c r="C22" s="13"/>
      <c r="D22" s="13"/>
      <c r="E22" s="13"/>
      <c r="F22" s="13"/>
      <c r="G22" s="13"/>
      <c r="H22" s="13"/>
      <c r="I22" s="13"/>
      <c r="J22" s="13"/>
      <c r="K22" s="14"/>
    </row>
    <row r="23" spans="1:11" ht="15.75" x14ac:dyDescent="0.25">
      <c r="A23" s="15"/>
      <c r="B23" s="16" t="s">
        <v>17</v>
      </c>
      <c r="C23" s="93" t="s">
        <v>18</v>
      </c>
      <c r="D23" s="93"/>
      <c r="E23" s="93"/>
      <c r="F23" s="93"/>
      <c r="G23" s="93"/>
      <c r="H23" s="93"/>
      <c r="I23" s="1"/>
      <c r="J23" s="17" t="s">
        <v>9</v>
      </c>
      <c r="K23" s="18"/>
    </row>
    <row r="24" spans="1:11" ht="5.85" customHeight="1" x14ac:dyDescent="0.25">
      <c r="A24" s="15"/>
      <c r="B24" s="19"/>
      <c r="C24" s="17"/>
      <c r="D24" s="19"/>
      <c r="E24" s="19"/>
      <c r="F24" s="19"/>
      <c r="G24" s="19"/>
      <c r="H24" s="19"/>
      <c r="I24" s="20"/>
      <c r="J24" s="17"/>
      <c r="K24" s="18"/>
    </row>
    <row r="25" spans="1:11" ht="15.75" x14ac:dyDescent="0.25">
      <c r="A25" s="15"/>
      <c r="B25" s="16" t="s">
        <v>19</v>
      </c>
      <c r="C25" s="84" t="s">
        <v>20</v>
      </c>
      <c r="D25" s="84"/>
      <c r="E25" s="84"/>
      <c r="F25" s="84"/>
      <c r="G25" s="84"/>
      <c r="H25" s="84"/>
      <c r="I25" s="1"/>
      <c r="J25" s="17"/>
      <c r="K25" s="18"/>
    </row>
    <row r="26" spans="1:11" ht="5.85" customHeight="1" x14ac:dyDescent="0.25">
      <c r="A26" s="15"/>
      <c r="B26" s="19"/>
      <c r="C26" s="17"/>
      <c r="D26" s="19"/>
      <c r="E26" s="19"/>
      <c r="F26" s="19"/>
      <c r="G26" s="19"/>
      <c r="H26" s="19"/>
      <c r="I26" s="20"/>
      <c r="J26" s="17"/>
      <c r="K26" s="18"/>
    </row>
    <row r="27" spans="1:11" ht="15.75" x14ac:dyDescent="0.25">
      <c r="A27" s="15"/>
      <c r="B27" s="16" t="s">
        <v>21</v>
      </c>
      <c r="C27" s="84" t="s">
        <v>22</v>
      </c>
      <c r="D27" s="84"/>
      <c r="E27" s="84"/>
      <c r="F27" s="84"/>
      <c r="G27" s="84"/>
      <c r="H27" s="84"/>
      <c r="I27" s="29" t="str">
        <f>IFERROR(I23/I25,"")</f>
        <v/>
      </c>
      <c r="J27" s="17" t="s">
        <v>9</v>
      </c>
      <c r="K27" s="18"/>
    </row>
    <row r="28" spans="1:11" ht="5.85" customHeight="1" x14ac:dyDescent="0.25">
      <c r="A28" s="15"/>
      <c r="B28" s="19"/>
      <c r="C28" s="17"/>
      <c r="D28" s="19"/>
      <c r="E28" s="19"/>
      <c r="F28" s="19"/>
      <c r="G28" s="19"/>
      <c r="H28" s="19"/>
      <c r="I28" s="19"/>
      <c r="J28" s="17"/>
      <c r="K28" s="18"/>
    </row>
    <row r="29" spans="1:11" ht="15.75" x14ac:dyDescent="0.25">
      <c r="A29" s="15"/>
      <c r="B29" s="16" t="s">
        <v>23</v>
      </c>
      <c r="C29" s="84" t="s">
        <v>24</v>
      </c>
      <c r="D29" s="84"/>
      <c r="E29" s="84"/>
      <c r="F29" s="84"/>
      <c r="G29" s="84"/>
      <c r="H29" s="84"/>
      <c r="I29" s="1"/>
      <c r="J29" s="17" t="s">
        <v>9</v>
      </c>
      <c r="K29" s="18"/>
    </row>
    <row r="30" spans="1:11" ht="5.85" customHeight="1" x14ac:dyDescent="0.25">
      <c r="A30" s="15"/>
      <c r="B30" s="19"/>
      <c r="C30" s="19"/>
      <c r="D30" s="19"/>
      <c r="E30" s="19"/>
      <c r="F30" s="19"/>
      <c r="G30" s="19"/>
      <c r="H30" s="19"/>
      <c r="I30" s="19"/>
      <c r="J30" s="17"/>
      <c r="K30" s="18"/>
    </row>
    <row r="31" spans="1:11" ht="15.75" x14ac:dyDescent="0.25">
      <c r="A31" s="15"/>
      <c r="B31" s="16" t="s">
        <v>25</v>
      </c>
      <c r="C31" s="84" t="s">
        <v>13</v>
      </c>
      <c r="D31" s="84"/>
      <c r="E31" s="84"/>
      <c r="F31" s="84"/>
      <c r="G31" s="84"/>
      <c r="H31" s="84"/>
      <c r="I31" s="29" t="str">
        <f>IFERROR(I29/I25,"")</f>
        <v/>
      </c>
      <c r="J31" s="17" t="s">
        <v>9</v>
      </c>
      <c r="K31" s="18"/>
    </row>
    <row r="32" spans="1:11" ht="5.85" customHeight="1" x14ac:dyDescent="0.25">
      <c r="A32" s="15"/>
      <c r="B32" s="19"/>
      <c r="C32" s="17"/>
      <c r="D32" s="19"/>
      <c r="E32" s="19"/>
      <c r="F32" s="19"/>
      <c r="G32" s="19"/>
      <c r="H32" s="19"/>
      <c r="I32" s="19"/>
      <c r="J32" s="17"/>
      <c r="K32" s="18"/>
    </row>
    <row r="33" spans="1:11" ht="16.5" x14ac:dyDescent="0.3">
      <c r="A33" s="15"/>
      <c r="B33" s="16" t="s">
        <v>26</v>
      </c>
      <c r="C33" s="84" t="s">
        <v>15</v>
      </c>
      <c r="D33" s="84"/>
      <c r="E33" s="84"/>
      <c r="F33" s="84"/>
      <c r="G33" s="84"/>
      <c r="H33" s="84"/>
      <c r="I33" s="2"/>
      <c r="J33" s="21" t="s">
        <v>16</v>
      </c>
      <c r="K33" s="18"/>
    </row>
    <row r="34" spans="1:11" ht="5.85" customHeight="1" x14ac:dyDescent="0.25">
      <c r="A34" s="22"/>
      <c r="B34" s="25"/>
      <c r="C34" s="25"/>
      <c r="D34" s="25"/>
      <c r="E34" s="25"/>
      <c r="F34" s="25"/>
      <c r="G34" s="25"/>
      <c r="H34" s="25"/>
      <c r="I34" s="25"/>
      <c r="J34" s="25"/>
      <c r="K34" s="27"/>
    </row>
    <row r="35" spans="1:11" x14ac:dyDescent="0.25">
      <c r="A35" s="3"/>
      <c r="B35" s="3"/>
      <c r="C35" s="3"/>
      <c r="D35" s="3"/>
      <c r="E35" s="3"/>
      <c r="F35" s="3"/>
      <c r="G35" s="3"/>
      <c r="H35" s="3"/>
      <c r="I35" s="3"/>
      <c r="J35" s="3"/>
      <c r="K35" s="3"/>
    </row>
    <row r="36" spans="1:11" x14ac:dyDescent="0.25">
      <c r="A36" s="3"/>
      <c r="B36" s="3"/>
      <c r="C36" s="3"/>
      <c r="D36" s="3"/>
      <c r="E36" s="3"/>
      <c r="F36" s="3"/>
      <c r="G36" s="3"/>
      <c r="H36" s="3"/>
      <c r="I36" s="3"/>
      <c r="J36" s="3"/>
      <c r="K36" s="3"/>
    </row>
    <row r="37" spans="1:11" x14ac:dyDescent="0.25">
      <c r="A37" s="3"/>
      <c r="B37" s="3"/>
      <c r="C37" s="3"/>
      <c r="D37" s="3"/>
      <c r="E37" s="3"/>
      <c r="F37" s="3"/>
      <c r="G37" s="3"/>
      <c r="H37" s="3"/>
      <c r="I37" s="3"/>
      <c r="J37" s="3"/>
      <c r="K37" s="3"/>
    </row>
    <row r="38" spans="1:11" x14ac:dyDescent="0.25">
      <c r="A38" s="3"/>
      <c r="B38" s="3"/>
      <c r="C38" s="3"/>
      <c r="D38" s="3"/>
      <c r="E38" s="3"/>
      <c r="F38" s="3"/>
      <c r="G38" s="3"/>
      <c r="H38" s="3"/>
      <c r="I38" s="3"/>
      <c r="J38" s="3"/>
      <c r="K38" s="3"/>
    </row>
    <row r="39" spans="1:11" x14ac:dyDescent="0.25">
      <c r="A39" s="3"/>
      <c r="B39" s="3"/>
      <c r="C39" s="3"/>
      <c r="D39" s="3"/>
      <c r="E39" s="3"/>
      <c r="F39" s="3"/>
      <c r="G39" s="3"/>
      <c r="H39" s="3"/>
      <c r="I39" s="3"/>
      <c r="J39" s="3"/>
      <c r="K39" s="3"/>
    </row>
    <row r="40" spans="1:11" x14ac:dyDescent="0.25">
      <c r="A40" s="3"/>
      <c r="B40" s="3"/>
      <c r="C40" s="3"/>
      <c r="D40" s="3"/>
      <c r="E40" s="3"/>
      <c r="F40" s="3"/>
      <c r="G40" s="3"/>
      <c r="H40" s="3"/>
      <c r="I40" s="3"/>
      <c r="J40" s="3"/>
      <c r="K40" s="30">
        <v>1</v>
      </c>
    </row>
    <row r="41" spans="1:11" x14ac:dyDescent="0.25">
      <c r="A41" s="3"/>
      <c r="B41" s="3"/>
      <c r="C41" s="3"/>
      <c r="D41" s="3"/>
      <c r="E41" s="3"/>
      <c r="F41" s="3"/>
      <c r="G41" s="3"/>
      <c r="H41" s="3"/>
      <c r="I41" s="3"/>
      <c r="J41" s="3"/>
      <c r="K41" s="3"/>
    </row>
    <row r="42" spans="1:11" ht="26.1" customHeight="1" x14ac:dyDescent="0.25">
      <c r="A42" s="3"/>
      <c r="B42" s="89" t="s">
        <v>27</v>
      </c>
      <c r="C42" s="89"/>
      <c r="D42" s="89"/>
      <c r="E42" s="89"/>
      <c r="F42" s="89"/>
      <c r="G42" s="89"/>
      <c r="H42" s="89"/>
      <c r="I42" s="89"/>
      <c r="J42" s="89"/>
      <c r="K42" s="3"/>
    </row>
    <row r="43" spans="1:11" ht="23.85" customHeight="1" x14ac:dyDescent="0.25">
      <c r="A43" s="3"/>
      <c r="B43" s="90" t="s">
        <v>28</v>
      </c>
      <c r="C43" s="90"/>
      <c r="D43" s="90"/>
      <c r="E43" s="90"/>
      <c r="F43" s="90"/>
      <c r="G43" s="90"/>
      <c r="H43" s="90"/>
      <c r="I43" s="90"/>
      <c r="J43" s="90"/>
      <c r="K43" s="3"/>
    </row>
    <row r="44" spans="1:11" ht="23.85" customHeight="1" x14ac:dyDescent="0.25">
      <c r="A44" s="3"/>
      <c r="B44" s="90" t="s">
        <v>29</v>
      </c>
      <c r="C44" s="90"/>
      <c r="D44" s="90"/>
      <c r="E44" s="90"/>
      <c r="F44" s="90"/>
      <c r="G44" s="90"/>
      <c r="H44" s="90"/>
      <c r="I44" s="90"/>
      <c r="J44" s="90"/>
      <c r="K44" s="3"/>
    </row>
    <row r="45" spans="1:11" ht="5.85" customHeight="1" x14ac:dyDescent="0.25">
      <c r="A45" s="12"/>
      <c r="B45" s="13"/>
      <c r="C45" s="13"/>
      <c r="D45" s="13"/>
      <c r="E45" s="13"/>
      <c r="F45" s="13"/>
      <c r="G45" s="13"/>
      <c r="H45" s="13"/>
      <c r="I45" s="13"/>
      <c r="J45" s="13"/>
      <c r="K45" s="14"/>
    </row>
    <row r="46" spans="1:11" ht="5.85" customHeight="1" x14ac:dyDescent="0.25">
      <c r="A46" s="15"/>
      <c r="B46" s="78"/>
      <c r="C46" s="78"/>
      <c r="D46" s="78"/>
      <c r="E46" s="78"/>
      <c r="F46" s="78"/>
      <c r="G46" s="78"/>
      <c r="H46" s="78"/>
      <c r="I46" s="78"/>
      <c r="J46" s="78"/>
      <c r="K46" s="18"/>
    </row>
    <row r="47" spans="1:11" ht="15.75" customHeight="1" x14ac:dyDescent="0.25">
      <c r="A47" s="15"/>
      <c r="B47" s="16" t="s">
        <v>30</v>
      </c>
      <c r="C47" s="91" t="s">
        <v>31</v>
      </c>
      <c r="D47" s="91"/>
      <c r="E47" s="91"/>
      <c r="F47" s="91"/>
      <c r="G47" s="91"/>
      <c r="H47" s="91"/>
      <c r="I47" s="91"/>
      <c r="J47" s="91"/>
      <c r="K47" s="18"/>
    </row>
    <row r="48" spans="1:11" ht="15.75" customHeight="1" x14ac:dyDescent="0.25">
      <c r="A48" s="15"/>
      <c r="B48" s="19"/>
      <c r="C48" s="91" t="s">
        <v>32</v>
      </c>
      <c r="D48" s="91"/>
      <c r="E48" s="91"/>
      <c r="F48" s="91"/>
      <c r="G48" s="31"/>
      <c r="H48" s="31"/>
      <c r="I48" s="53"/>
      <c r="J48" s="32" t="s">
        <v>9</v>
      </c>
      <c r="K48" s="18"/>
    </row>
    <row r="49" spans="1:11" ht="5.85" customHeight="1" x14ac:dyDescent="0.25">
      <c r="A49" s="22"/>
      <c r="B49" s="25"/>
      <c r="C49" s="33"/>
      <c r="D49" s="33"/>
      <c r="E49" s="33"/>
      <c r="F49" s="33"/>
      <c r="G49" s="34"/>
      <c r="H49" s="34"/>
      <c r="I49" s="34"/>
      <c r="J49" s="34"/>
      <c r="K49" s="27"/>
    </row>
    <row r="50" spans="1:11" ht="5.85" customHeight="1" x14ac:dyDescent="0.25">
      <c r="A50" s="19"/>
      <c r="B50" s="19"/>
      <c r="C50" s="70"/>
      <c r="D50" s="70"/>
      <c r="E50" s="70"/>
      <c r="F50" s="70"/>
      <c r="G50" s="31"/>
      <c r="H50" s="31"/>
      <c r="I50" s="31"/>
      <c r="J50" s="31"/>
      <c r="K50" s="19"/>
    </row>
    <row r="51" spans="1:11" ht="5.85" customHeight="1" x14ac:dyDescent="0.25">
      <c r="A51" s="19"/>
      <c r="B51" s="19"/>
      <c r="C51" s="19"/>
      <c r="D51" s="19"/>
      <c r="E51" s="19"/>
      <c r="F51" s="19"/>
      <c r="G51" s="19"/>
      <c r="H51" s="19"/>
      <c r="I51" s="19"/>
      <c r="J51" s="19"/>
      <c r="K51" s="19"/>
    </row>
    <row r="52" spans="1:11" ht="50.25" customHeight="1" x14ac:dyDescent="0.25">
      <c r="A52" s="19"/>
      <c r="B52" s="78"/>
      <c r="C52" s="78"/>
      <c r="D52" s="78"/>
      <c r="E52" s="78"/>
      <c r="F52" s="78"/>
      <c r="G52" s="78"/>
      <c r="H52" s="78"/>
      <c r="I52" s="78"/>
      <c r="J52" s="78"/>
      <c r="K52" s="19"/>
    </row>
    <row r="53" spans="1:11" ht="15.75" x14ac:dyDescent="0.25">
      <c r="A53" s="19"/>
      <c r="B53" s="16"/>
      <c r="C53" s="91"/>
      <c r="D53" s="91"/>
      <c r="E53" s="91"/>
      <c r="F53" s="91"/>
      <c r="G53" s="91"/>
      <c r="H53" s="91"/>
      <c r="I53" s="91"/>
      <c r="J53" s="91"/>
      <c r="K53" s="19"/>
    </row>
    <row r="54" spans="1:11" ht="15.75" x14ac:dyDescent="0.25">
      <c r="A54" s="19"/>
      <c r="B54" s="19"/>
      <c r="C54" s="91"/>
      <c r="D54" s="91"/>
      <c r="E54" s="91"/>
      <c r="F54" s="91"/>
      <c r="G54" s="31"/>
      <c r="H54" s="31"/>
      <c r="I54" s="62"/>
      <c r="J54" s="31"/>
      <c r="K54" s="19"/>
    </row>
    <row r="55" spans="1:11" ht="4.3499999999999996" customHeight="1" x14ac:dyDescent="0.25">
      <c r="A55" s="19"/>
      <c r="B55" s="19"/>
      <c r="C55" s="19"/>
      <c r="D55" s="19"/>
      <c r="E55" s="19"/>
      <c r="F55" s="19"/>
      <c r="G55" s="19"/>
      <c r="H55" s="19"/>
      <c r="I55" s="19"/>
      <c r="J55" s="19"/>
      <c r="K55" s="19"/>
    </row>
    <row r="56" spans="1:11" ht="25.35" customHeight="1" x14ac:dyDescent="0.25">
      <c r="A56" s="3"/>
      <c r="B56" s="3"/>
      <c r="C56" s="3"/>
      <c r="D56" s="3"/>
      <c r="E56" s="3"/>
      <c r="F56" s="3"/>
      <c r="G56" s="3"/>
      <c r="H56" s="3"/>
      <c r="I56" s="3"/>
      <c r="J56" s="3"/>
      <c r="K56" s="3"/>
    </row>
    <row r="57" spans="1:11" ht="26.1" customHeight="1" x14ac:dyDescent="0.25">
      <c r="A57" s="3"/>
      <c r="B57" s="3"/>
      <c r="C57" s="3"/>
      <c r="D57" s="3"/>
      <c r="E57" s="3"/>
      <c r="F57" s="3"/>
      <c r="G57" s="3"/>
      <c r="H57" s="3"/>
      <c r="I57" s="3"/>
      <c r="J57" s="3"/>
      <c r="K57" s="3"/>
    </row>
    <row r="58" spans="1:11" ht="23.85" customHeight="1" x14ac:dyDescent="0.25">
      <c r="A58" s="3"/>
      <c r="B58" s="3"/>
      <c r="C58" s="3"/>
      <c r="D58" s="3"/>
      <c r="E58" s="3"/>
      <c r="F58" s="3"/>
      <c r="G58" s="3"/>
      <c r="H58" s="3"/>
      <c r="I58" s="3"/>
      <c r="J58" s="3"/>
      <c r="K58" s="3"/>
    </row>
    <row r="59" spans="1:11" ht="23.85" customHeight="1" x14ac:dyDescent="0.25">
      <c r="A59" s="3"/>
      <c r="B59" s="3"/>
      <c r="C59" s="3"/>
      <c r="D59" s="3"/>
      <c r="E59" s="3"/>
      <c r="F59" s="3"/>
      <c r="G59" s="3"/>
      <c r="H59" s="3"/>
      <c r="I59" s="3"/>
      <c r="J59" s="3"/>
      <c r="K59" s="3"/>
    </row>
    <row r="60" spans="1:11" ht="5.85" customHeight="1" x14ac:dyDescent="0.25">
      <c r="A60" s="3"/>
      <c r="B60" s="3"/>
      <c r="C60" s="3"/>
      <c r="D60" s="3"/>
      <c r="E60" s="3"/>
      <c r="F60" s="3"/>
      <c r="G60" s="3"/>
      <c r="H60" s="3"/>
      <c r="I60" s="3"/>
      <c r="J60" s="3"/>
      <c r="K60" s="3"/>
    </row>
    <row r="61" spans="1:11" ht="23.85" customHeight="1" x14ac:dyDescent="0.25">
      <c r="A61" s="3"/>
      <c r="B61" s="3"/>
      <c r="C61" s="3"/>
      <c r="D61" s="3"/>
      <c r="E61" s="3"/>
      <c r="F61" s="3"/>
      <c r="G61" s="3"/>
      <c r="H61" s="3"/>
      <c r="I61" s="3"/>
      <c r="J61" s="3"/>
      <c r="K61" s="3"/>
    </row>
    <row r="62" spans="1:11" x14ac:dyDescent="0.25">
      <c r="A62" s="3"/>
      <c r="B62" s="3"/>
      <c r="C62" s="3"/>
      <c r="D62" s="3"/>
      <c r="E62" s="3"/>
      <c r="F62" s="3"/>
      <c r="G62" s="3"/>
      <c r="H62" s="3"/>
      <c r="I62" s="3"/>
      <c r="J62" s="3"/>
      <c r="K62" s="3"/>
    </row>
    <row r="63" spans="1:11" ht="5.85" customHeight="1" x14ac:dyDescent="0.25">
      <c r="A63" s="3"/>
      <c r="B63" s="3"/>
      <c r="C63" s="3"/>
      <c r="D63" s="3"/>
      <c r="E63" s="3"/>
      <c r="F63" s="3"/>
      <c r="G63" s="3"/>
      <c r="H63" s="3"/>
      <c r="I63" s="3"/>
      <c r="J63" s="3"/>
      <c r="K63" s="3"/>
    </row>
    <row r="64" spans="1:11" x14ac:dyDescent="0.25">
      <c r="A64" s="3"/>
      <c r="B64" s="3"/>
      <c r="C64" s="3"/>
      <c r="D64" s="3"/>
      <c r="E64" s="3"/>
      <c r="F64" s="3"/>
      <c r="G64" s="3"/>
      <c r="H64" s="3"/>
      <c r="I64" s="3"/>
      <c r="J64" s="3"/>
      <c r="K64" s="3"/>
    </row>
    <row r="65" spans="1:11" ht="5.85" customHeight="1" x14ac:dyDescent="0.25">
      <c r="A65" s="3"/>
      <c r="B65" s="3"/>
      <c r="C65" s="3"/>
      <c r="D65" s="3"/>
      <c r="E65" s="3"/>
      <c r="F65" s="3"/>
      <c r="G65" s="3"/>
      <c r="H65" s="3"/>
      <c r="I65" s="3"/>
      <c r="J65" s="3"/>
      <c r="K65" s="3"/>
    </row>
    <row r="66" spans="1:11" ht="15.75" customHeight="1" x14ac:dyDescent="0.25">
      <c r="A66" s="3"/>
      <c r="B66" s="3"/>
      <c r="C66" s="3"/>
      <c r="D66" s="3"/>
      <c r="E66" s="3"/>
      <c r="F66" s="3"/>
      <c r="G66" s="3"/>
      <c r="H66" s="3"/>
      <c r="I66" s="3"/>
      <c r="J66" s="3"/>
      <c r="K66" s="3"/>
    </row>
    <row r="67" spans="1:11" ht="5.85" customHeight="1" x14ac:dyDescent="0.25">
      <c r="A67" s="3"/>
      <c r="B67" s="3"/>
      <c r="C67" s="3"/>
      <c r="D67" s="3"/>
      <c r="E67" s="3"/>
      <c r="F67" s="3"/>
      <c r="G67" s="3"/>
      <c r="H67" s="3"/>
      <c r="I67" s="3"/>
      <c r="J67" s="3"/>
      <c r="K67" s="3"/>
    </row>
    <row r="68" spans="1:11" ht="15.75" customHeight="1" x14ac:dyDescent="0.25">
      <c r="A68" s="3"/>
      <c r="B68" s="3"/>
      <c r="C68" s="3"/>
      <c r="D68" s="3"/>
      <c r="E68" s="3"/>
      <c r="F68" s="3"/>
      <c r="G68" s="3"/>
      <c r="H68" s="3"/>
      <c r="I68" s="3"/>
      <c r="J68" s="3"/>
      <c r="K68" s="3"/>
    </row>
    <row r="69" spans="1:11" x14ac:dyDescent="0.25">
      <c r="A69" s="3"/>
      <c r="B69" s="3"/>
      <c r="C69" s="3"/>
      <c r="D69" s="3"/>
      <c r="E69" s="3"/>
      <c r="F69" s="3"/>
      <c r="G69" s="3"/>
      <c r="H69" s="3"/>
      <c r="I69" s="3"/>
      <c r="J69" s="3"/>
      <c r="K69" s="3"/>
    </row>
    <row r="70" spans="1:11" x14ac:dyDescent="0.25">
      <c r="A70" s="3"/>
      <c r="B70" s="3"/>
      <c r="C70" s="3"/>
      <c r="D70" s="3"/>
      <c r="E70" s="3"/>
      <c r="F70" s="3"/>
      <c r="G70" s="3"/>
      <c r="H70" s="3"/>
      <c r="I70" s="3"/>
      <c r="J70" s="3"/>
      <c r="K70" s="3"/>
    </row>
    <row r="71" spans="1:11" x14ac:dyDescent="0.25">
      <c r="A71" s="3"/>
      <c r="B71" s="3"/>
      <c r="C71" s="3"/>
      <c r="D71" s="3"/>
      <c r="E71" s="3"/>
      <c r="F71" s="3"/>
      <c r="G71" s="3"/>
      <c r="H71" s="3"/>
      <c r="I71" s="3"/>
      <c r="J71" s="3"/>
      <c r="K71" s="3"/>
    </row>
    <row r="72" spans="1:11" x14ac:dyDescent="0.25">
      <c r="A72" s="3"/>
      <c r="B72" s="3"/>
      <c r="C72" s="3"/>
      <c r="D72" s="3"/>
      <c r="E72" s="3"/>
      <c r="F72" s="3"/>
      <c r="G72" s="3"/>
      <c r="H72" s="3"/>
      <c r="I72" s="3"/>
      <c r="J72" s="3"/>
      <c r="K72" s="3"/>
    </row>
    <row r="73" spans="1:11" x14ac:dyDescent="0.25">
      <c r="A73" s="3"/>
      <c r="B73" s="3"/>
      <c r="C73" s="3"/>
      <c r="D73" s="3"/>
      <c r="E73" s="3"/>
      <c r="F73" s="3"/>
      <c r="G73" s="3"/>
      <c r="H73" s="3"/>
      <c r="I73" s="3"/>
      <c r="J73" s="3"/>
      <c r="K73" s="3"/>
    </row>
    <row r="74" spans="1:11" x14ac:dyDescent="0.25">
      <c r="A74" s="3"/>
      <c r="B74" s="3"/>
      <c r="C74" s="3"/>
      <c r="D74" s="3"/>
      <c r="E74" s="3"/>
      <c r="F74" s="3"/>
      <c r="G74" s="3"/>
      <c r="H74" s="3"/>
      <c r="I74" s="3"/>
      <c r="J74" s="3"/>
      <c r="K74" s="3"/>
    </row>
    <row r="75" spans="1:11" x14ac:dyDescent="0.25">
      <c r="A75" s="3"/>
      <c r="B75" s="3"/>
      <c r="C75" s="3"/>
      <c r="D75" s="3"/>
      <c r="E75" s="3"/>
      <c r="F75" s="3"/>
      <c r="G75" s="3"/>
      <c r="H75" s="3"/>
      <c r="I75" s="3"/>
      <c r="J75" s="3"/>
      <c r="K75" s="3"/>
    </row>
    <row r="76" spans="1:11" x14ac:dyDescent="0.25">
      <c r="A76" s="3"/>
      <c r="B76" s="3"/>
      <c r="C76" s="3"/>
      <c r="D76" s="3"/>
      <c r="E76" s="3"/>
      <c r="F76" s="3"/>
      <c r="G76" s="3"/>
      <c r="H76" s="3"/>
      <c r="I76" s="3"/>
      <c r="J76" s="3"/>
      <c r="K76" s="3"/>
    </row>
    <row r="77" spans="1:11" x14ac:dyDescent="0.25">
      <c r="A77" s="3"/>
      <c r="B77" s="3"/>
      <c r="C77" s="3"/>
      <c r="D77" s="3"/>
      <c r="E77" s="3"/>
      <c r="F77" s="3"/>
      <c r="G77" s="3"/>
      <c r="H77" s="3"/>
      <c r="I77" s="3"/>
      <c r="J77" s="3"/>
      <c r="K77" s="30">
        <v>2</v>
      </c>
    </row>
    <row r="78" spans="1:11" x14ac:dyDescent="0.25">
      <c r="A78" s="3"/>
      <c r="B78" s="3"/>
      <c r="C78" s="3"/>
      <c r="D78" s="3"/>
      <c r="E78" s="3"/>
      <c r="F78" s="3"/>
      <c r="G78" s="3"/>
      <c r="H78" s="3"/>
      <c r="I78" s="3"/>
      <c r="J78" s="3"/>
      <c r="K78" s="3"/>
    </row>
    <row r="79" spans="1:11" ht="18" x14ac:dyDescent="0.25">
      <c r="A79" s="3"/>
      <c r="B79" s="89" t="s">
        <v>33</v>
      </c>
      <c r="C79" s="89"/>
      <c r="D79" s="89"/>
      <c r="E79" s="89"/>
      <c r="F79" s="89"/>
      <c r="G79" s="89"/>
      <c r="H79" s="89"/>
      <c r="I79" s="89"/>
      <c r="J79" s="89"/>
      <c r="K79" s="3"/>
    </row>
    <row r="80" spans="1:11" ht="23.85" customHeight="1" x14ac:dyDescent="0.25">
      <c r="A80" s="3"/>
      <c r="B80" s="90" t="s">
        <v>34</v>
      </c>
      <c r="C80" s="90"/>
      <c r="D80" s="90"/>
      <c r="E80" s="90"/>
      <c r="F80" s="90"/>
      <c r="G80" s="90"/>
      <c r="H80" s="90"/>
      <c r="I80" s="90"/>
      <c r="J80" s="90"/>
      <c r="K80" s="3"/>
    </row>
    <row r="81" spans="1:11" ht="23.85" customHeight="1" x14ac:dyDescent="0.25">
      <c r="A81" s="3"/>
      <c r="B81" s="90" t="s">
        <v>35</v>
      </c>
      <c r="C81" s="90"/>
      <c r="D81" s="90"/>
      <c r="E81" s="90"/>
      <c r="F81" s="90"/>
      <c r="G81" s="90"/>
      <c r="H81" s="90"/>
      <c r="I81" s="90"/>
      <c r="J81" s="90"/>
      <c r="K81" s="3"/>
    </row>
    <row r="82" spans="1:11" ht="5.85" customHeight="1" x14ac:dyDescent="0.25">
      <c r="A82" s="3"/>
      <c r="B82" s="69"/>
      <c r="C82" s="69"/>
      <c r="D82" s="69"/>
      <c r="E82" s="69"/>
      <c r="F82" s="69"/>
      <c r="G82" s="69"/>
      <c r="H82" s="69"/>
      <c r="I82" s="69"/>
      <c r="J82" s="69"/>
      <c r="K82" s="3"/>
    </row>
    <row r="83" spans="1:11" ht="23.85" customHeight="1" x14ac:dyDescent="0.25">
      <c r="A83" s="3"/>
      <c r="B83" s="90"/>
      <c r="C83" s="90"/>
      <c r="D83" s="90"/>
      <c r="E83" s="90"/>
      <c r="F83" s="90"/>
      <c r="G83" s="90"/>
      <c r="H83" s="90"/>
      <c r="I83" s="90"/>
      <c r="J83" s="90"/>
      <c r="K83" s="3"/>
    </row>
    <row r="84" spans="1:11" ht="15.75" customHeight="1" x14ac:dyDescent="0.25">
      <c r="A84" s="3"/>
      <c r="B84" s="97" t="s">
        <v>36</v>
      </c>
      <c r="C84" s="97"/>
      <c r="D84" s="97"/>
      <c r="E84" s="98"/>
      <c r="F84" s="99"/>
      <c r="G84" s="99"/>
      <c r="H84" s="99"/>
      <c r="I84" s="100"/>
      <c r="J84" s="3"/>
      <c r="K84" s="3"/>
    </row>
    <row r="85" spans="1:11" ht="5.85" customHeight="1" x14ac:dyDescent="0.25">
      <c r="A85" s="3"/>
      <c r="B85" s="3"/>
      <c r="C85" s="3"/>
      <c r="D85" s="3"/>
      <c r="E85" s="3"/>
      <c r="F85" s="3"/>
      <c r="G85" s="3"/>
      <c r="H85" s="3"/>
      <c r="I85" s="3"/>
      <c r="J85" s="3"/>
      <c r="K85" s="3"/>
    </row>
    <row r="86" spans="1:11" ht="15.75" customHeight="1" x14ac:dyDescent="0.25">
      <c r="A86" s="3"/>
      <c r="B86" s="97" t="s">
        <v>37</v>
      </c>
      <c r="C86" s="97"/>
      <c r="D86" s="3"/>
      <c r="E86" s="3"/>
      <c r="F86" s="3"/>
      <c r="G86" s="103" t="s">
        <v>38</v>
      </c>
      <c r="H86" s="104"/>
      <c r="I86" s="105"/>
      <c r="J86" s="3"/>
      <c r="K86" s="3"/>
    </row>
    <row r="87" spans="1:11" ht="5.85" customHeight="1" x14ac:dyDescent="0.25">
      <c r="A87" s="3"/>
      <c r="B87" s="3"/>
      <c r="C87" s="3"/>
      <c r="D87" s="3"/>
      <c r="E87" s="3"/>
      <c r="F87" s="3"/>
      <c r="G87" s="3"/>
      <c r="H87" s="3"/>
      <c r="I87" s="3"/>
      <c r="J87" s="3"/>
      <c r="K87" s="3"/>
    </row>
    <row r="88" spans="1:11" ht="15.75" customHeight="1" x14ac:dyDescent="0.25">
      <c r="A88" s="3"/>
      <c r="B88" s="97" t="s">
        <v>39</v>
      </c>
      <c r="C88" s="85"/>
      <c r="D88" s="106"/>
      <c r="E88" s="107"/>
      <c r="G88" s="84" t="s">
        <v>40</v>
      </c>
      <c r="H88" s="84"/>
      <c r="I88" s="106"/>
      <c r="J88" s="107"/>
      <c r="K88" s="3"/>
    </row>
    <row r="89" spans="1:11" ht="5.85" customHeight="1" x14ac:dyDescent="0.25">
      <c r="A89" s="3"/>
      <c r="B89" s="3"/>
      <c r="C89" s="3"/>
      <c r="D89" s="3"/>
      <c r="E89" s="3"/>
      <c r="F89" s="3"/>
      <c r="G89" s="19"/>
      <c r="H89" s="19"/>
      <c r="I89" s="3"/>
      <c r="J89" s="3"/>
      <c r="K89" s="3"/>
    </row>
    <row r="90" spans="1:11" ht="15.75" customHeight="1" x14ac:dyDescent="0.25">
      <c r="A90" s="3"/>
      <c r="B90" s="97" t="s">
        <v>41</v>
      </c>
      <c r="C90" s="85"/>
      <c r="D90" s="106"/>
      <c r="E90" s="107"/>
      <c r="G90" s="84" t="s">
        <v>42</v>
      </c>
      <c r="H90" s="84"/>
      <c r="I90" s="106"/>
      <c r="J90" s="107"/>
      <c r="K90" s="3"/>
    </row>
    <row r="91" spans="1:11" ht="15.75" customHeight="1" x14ac:dyDescent="0.25">
      <c r="A91" s="3"/>
      <c r="B91" s="3"/>
      <c r="C91" s="3"/>
      <c r="D91" s="3"/>
      <c r="E91" s="3"/>
      <c r="F91" s="3"/>
      <c r="G91" s="3"/>
      <c r="H91" s="3"/>
      <c r="I91" s="3"/>
      <c r="J91" s="3"/>
      <c r="K91" s="3"/>
    </row>
    <row r="92" spans="1:11" ht="15.75" x14ac:dyDescent="0.25">
      <c r="A92" s="3"/>
      <c r="B92" s="108" t="s">
        <v>43</v>
      </c>
      <c r="C92" s="108"/>
      <c r="D92" s="108"/>
      <c r="E92" s="108"/>
      <c r="F92" s="103" t="s">
        <v>44</v>
      </c>
      <c r="G92" s="104"/>
      <c r="H92" s="104"/>
      <c r="I92" s="104"/>
      <c r="J92" s="105"/>
      <c r="K92" s="3"/>
    </row>
    <row r="93" spans="1:11" x14ac:dyDescent="0.25">
      <c r="A93" s="3"/>
      <c r="B93" s="3"/>
      <c r="C93" s="3"/>
      <c r="D93" s="3"/>
      <c r="E93" s="3"/>
      <c r="F93" s="3"/>
      <c r="G93" s="3"/>
      <c r="H93" s="3"/>
      <c r="I93" s="3"/>
      <c r="J93" s="3"/>
      <c r="K93" s="3"/>
    </row>
    <row r="94" spans="1:11" ht="5.85" customHeight="1" x14ac:dyDescent="0.25">
      <c r="A94" s="12"/>
      <c r="B94" s="35"/>
      <c r="C94" s="35"/>
      <c r="D94" s="35"/>
      <c r="E94" s="35"/>
      <c r="F94" s="35"/>
      <c r="G94" s="35"/>
      <c r="H94" s="35"/>
      <c r="I94" s="35"/>
      <c r="J94" s="35"/>
      <c r="K94" s="14"/>
    </row>
    <row r="95" spans="1:11" s="8" customFormat="1" ht="23.85" customHeight="1" x14ac:dyDescent="0.25">
      <c r="A95" s="36"/>
      <c r="B95" s="37" t="str">
        <f>IF(AND(F92&lt;&gt;"Fuel Usage",F92&lt;&gt;"Hours of Usage"),F92&amp;":","")</f>
        <v>Direct Measurement of Electricity Use:</v>
      </c>
      <c r="C95" s="38"/>
      <c r="D95" s="38"/>
      <c r="E95" s="38"/>
      <c r="F95" s="38"/>
      <c r="G95" s="38"/>
      <c r="H95" s="38"/>
      <c r="I95" s="38"/>
      <c r="J95" s="38"/>
      <c r="K95" s="39"/>
    </row>
    <row r="96" spans="1:11" ht="15.75" customHeight="1" x14ac:dyDescent="0.25">
      <c r="A96" s="15"/>
      <c r="B96" s="16" t="s">
        <v>45</v>
      </c>
      <c r="C96" s="86" t="str">
        <f>IF(F92="Direct Measurement of Electricity Use","Enter total energy used from meter reading (round to nearest whole digit):",IF(F92="Other","Enter total energy used:","Enter total energy used from Electricity Demand Spreadsheet:"))</f>
        <v>Enter total energy used from meter reading (round to nearest whole digit):</v>
      </c>
      <c r="D96" s="86"/>
      <c r="E96" s="86"/>
      <c r="F96" s="86"/>
      <c r="G96" s="86"/>
      <c r="H96" s="86"/>
      <c r="I96" s="54"/>
      <c r="J96" s="40" t="s">
        <v>9</v>
      </c>
      <c r="K96" s="18"/>
    </row>
    <row r="97" spans="1:11" ht="15.75" x14ac:dyDescent="0.25">
      <c r="A97" s="15"/>
      <c r="B97" s="16"/>
      <c r="C97" s="86"/>
      <c r="D97" s="86"/>
      <c r="E97" s="86"/>
      <c r="F97" s="86"/>
      <c r="G97" s="86"/>
      <c r="H97" s="86"/>
      <c r="I97" s="31"/>
      <c r="J97" s="41"/>
      <c r="K97" s="18"/>
    </row>
    <row r="98" spans="1:11" ht="5.85" customHeight="1" x14ac:dyDescent="0.25">
      <c r="A98" s="15"/>
      <c r="B98" s="16"/>
      <c r="C98" s="42"/>
      <c r="D98" s="42"/>
      <c r="E98" s="42"/>
      <c r="F98" s="42"/>
      <c r="G98" s="42"/>
      <c r="H98" s="42"/>
      <c r="I98" s="42"/>
      <c r="J98" s="43"/>
      <c r="K98" s="18"/>
    </row>
    <row r="99" spans="1:11" ht="15.75" x14ac:dyDescent="0.25">
      <c r="A99" s="15"/>
      <c r="B99" s="17" t="s">
        <v>46</v>
      </c>
      <c r="C99" s="42"/>
      <c r="D99" s="42"/>
      <c r="E99" s="42"/>
      <c r="F99" s="42"/>
      <c r="G99" s="94" t="s">
        <v>47</v>
      </c>
      <c r="H99" s="95"/>
      <c r="I99" s="96"/>
      <c r="J99" s="40"/>
      <c r="K99" s="18"/>
    </row>
    <row r="100" spans="1:11" ht="5.85" customHeight="1" x14ac:dyDescent="0.25">
      <c r="A100" s="15"/>
      <c r="B100" s="16"/>
      <c r="C100" s="42"/>
      <c r="D100" s="42"/>
      <c r="E100" s="42"/>
      <c r="F100" s="42"/>
      <c r="G100" s="42"/>
      <c r="H100" s="42"/>
      <c r="I100" s="42"/>
      <c r="J100" s="43"/>
      <c r="K100" s="18"/>
    </row>
    <row r="101" spans="1:11" ht="15.75" x14ac:dyDescent="0.25">
      <c r="A101" s="15"/>
      <c r="B101" s="16" t="s">
        <v>48</v>
      </c>
      <c r="C101" s="77" t="s">
        <v>49</v>
      </c>
      <c r="D101" s="77"/>
      <c r="E101" s="77"/>
      <c r="F101" s="77"/>
      <c r="G101" s="77"/>
      <c r="H101" s="77"/>
      <c r="I101" s="44">
        <f>IFERROR(INDEX('Electricity Reporting Worksheet'!F114:F120,MATCH(G99,'Electricity Reporting Worksheet'!E114:E120,0)),0)</f>
        <v>1.6042000000000001E-2</v>
      </c>
      <c r="J101" s="45" t="s">
        <v>50</v>
      </c>
      <c r="K101" s="18"/>
    </row>
    <row r="102" spans="1:11" ht="5.85" customHeight="1" x14ac:dyDescent="0.25">
      <c r="A102" s="15"/>
      <c r="B102" s="19"/>
      <c r="C102" s="19"/>
      <c r="D102" s="19"/>
      <c r="E102" s="19"/>
      <c r="F102" s="19"/>
      <c r="G102" s="19"/>
      <c r="H102" s="19"/>
      <c r="I102" s="19"/>
      <c r="J102" s="3"/>
      <c r="K102" s="18"/>
    </row>
    <row r="103" spans="1:11" ht="15.75" customHeight="1" x14ac:dyDescent="0.25">
      <c r="A103" s="15"/>
      <c r="B103" s="19"/>
      <c r="C103" s="88" t="str">
        <f>IF(G99="Natural Gas","Enter Brake-Specific Fuel Consumption (taken from generator specification sheets on manufacturer's website):","")</f>
        <v>Enter Brake-Specific Fuel Consumption (taken from generator specification sheets on manufacturer's website):</v>
      </c>
      <c r="D103" s="88"/>
      <c r="E103" s="88"/>
      <c r="F103" s="88"/>
      <c r="G103" s="88"/>
      <c r="H103" s="88"/>
      <c r="I103" s="55"/>
      <c r="J103" s="68" t="str">
        <f>IF(G99="Natural Gas","lb/bhp-hr","")</f>
        <v>lb/bhp-hr</v>
      </c>
      <c r="K103" s="18"/>
    </row>
    <row r="104" spans="1:11" ht="15.75" customHeight="1" x14ac:dyDescent="0.25">
      <c r="A104" s="15"/>
      <c r="B104" s="19"/>
      <c r="C104" s="88"/>
      <c r="D104" s="88"/>
      <c r="E104" s="88"/>
      <c r="F104" s="88"/>
      <c r="G104" s="88"/>
      <c r="H104" s="88"/>
      <c r="I104" s="19"/>
      <c r="J104" s="3"/>
      <c r="K104" s="18"/>
    </row>
    <row r="105" spans="1:11" ht="5.85" customHeight="1" x14ac:dyDescent="0.25">
      <c r="A105" s="15"/>
      <c r="B105" s="19"/>
      <c r="C105" s="19"/>
      <c r="D105" s="19"/>
      <c r="E105" s="19"/>
      <c r="F105" s="19"/>
      <c r="G105" s="19"/>
      <c r="H105" s="19"/>
      <c r="I105" s="19"/>
      <c r="J105" s="3"/>
      <c r="K105" s="18"/>
    </row>
    <row r="106" spans="1:11" ht="15.75" customHeight="1" x14ac:dyDescent="0.25">
      <c r="A106" s="15"/>
      <c r="B106" s="19"/>
      <c r="C106" s="88" t="str">
        <f>IF(G99="Natural Gas","Enter Fuel Density (taken from generator specification sheets on manufacturer's website):","")</f>
        <v>Enter Fuel Density (taken from generator specification sheets on manufacturer's website):</v>
      </c>
      <c r="D106" s="88"/>
      <c r="E106" s="88"/>
      <c r="F106" s="88"/>
      <c r="G106" s="88"/>
      <c r="H106" s="88"/>
      <c r="I106" s="56"/>
      <c r="J106" s="68" t="str">
        <f>IF(G99="Natural Gas","lb/gal","")</f>
        <v>lb/gal</v>
      </c>
      <c r="K106" s="18"/>
    </row>
    <row r="107" spans="1:11" ht="15.75" customHeight="1" x14ac:dyDescent="0.25">
      <c r="A107" s="15"/>
      <c r="B107" s="19"/>
      <c r="C107" s="88"/>
      <c r="D107" s="88"/>
      <c r="E107" s="88"/>
      <c r="F107" s="88"/>
      <c r="G107" s="88"/>
      <c r="H107" s="88"/>
      <c r="I107" s="19"/>
      <c r="J107" s="3"/>
      <c r="K107" s="18"/>
    </row>
    <row r="108" spans="1:11" ht="5.85" customHeight="1" x14ac:dyDescent="0.25">
      <c r="A108" s="15"/>
      <c r="B108" s="19"/>
      <c r="C108" s="19"/>
      <c r="D108" s="19"/>
      <c r="E108" s="19"/>
      <c r="F108" s="19"/>
      <c r="G108" s="19"/>
      <c r="H108" s="19"/>
      <c r="I108" s="19"/>
      <c r="J108" s="3"/>
      <c r="K108" s="18"/>
    </row>
    <row r="109" spans="1:11" ht="15.75" x14ac:dyDescent="0.25">
      <c r="A109" s="15"/>
      <c r="B109" s="16" t="s">
        <v>51</v>
      </c>
      <c r="C109" s="77" t="s">
        <v>52</v>
      </c>
      <c r="D109" s="77"/>
      <c r="E109" s="77"/>
      <c r="F109" s="77"/>
      <c r="G109" s="77"/>
      <c r="H109" s="77"/>
      <c r="I109" s="72">
        <f>IFERROR(IF(G99&lt;&gt;"Natural Gas",INDEX('Electricity Reporting Worksheet'!J114:J119,MATCH('Electricity Reporting Worksheet'!G99,'Electricity Reporting Worksheet'!E114:E120,0)),I101*I103/I106/0.7457),0)</f>
        <v>0</v>
      </c>
      <c r="J109" s="45" t="s">
        <v>53</v>
      </c>
      <c r="K109" s="18"/>
    </row>
    <row r="110" spans="1:11" ht="5.85" customHeight="1" x14ac:dyDescent="0.25">
      <c r="A110" s="22"/>
      <c r="B110" s="25"/>
      <c r="C110" s="25"/>
      <c r="D110" s="25"/>
      <c r="E110" s="25"/>
      <c r="F110" s="25"/>
      <c r="G110" s="25"/>
      <c r="H110" s="25"/>
      <c r="I110" s="25"/>
      <c r="J110" s="25"/>
      <c r="K110" s="27"/>
    </row>
    <row r="111" spans="1:11" ht="5.85" customHeight="1" x14ac:dyDescent="0.25">
      <c r="A111" s="3"/>
      <c r="B111" s="3"/>
      <c r="C111" s="3"/>
      <c r="D111" s="3"/>
      <c r="E111" s="3"/>
      <c r="F111" s="3"/>
      <c r="G111" s="3"/>
      <c r="H111" s="3"/>
      <c r="I111" s="3"/>
      <c r="J111" s="3"/>
      <c r="K111" s="3"/>
    </row>
    <row r="112" spans="1:11" ht="5.85" customHeight="1" x14ac:dyDescent="0.25">
      <c r="A112" s="3"/>
      <c r="B112" s="3"/>
      <c r="C112" s="3"/>
      <c r="D112" s="3"/>
      <c r="E112" s="3"/>
      <c r="F112" s="3"/>
      <c r="G112" s="3"/>
      <c r="H112" s="3"/>
      <c r="I112" s="3"/>
      <c r="J112" s="3"/>
      <c r="K112" s="3"/>
    </row>
    <row r="113" spans="1:11" ht="15.75" customHeight="1" x14ac:dyDescent="0.25">
      <c r="A113" s="47"/>
      <c r="B113" s="47" t="s">
        <v>54</v>
      </c>
      <c r="C113" s="47">
        <f>IF(D9="Electricity from grid only",I13,I29)</f>
        <v>0</v>
      </c>
      <c r="D113" s="47"/>
      <c r="E113" s="63" t="s">
        <v>55</v>
      </c>
      <c r="F113" s="64" t="s">
        <v>56</v>
      </c>
      <c r="G113" s="64" t="s">
        <v>57</v>
      </c>
      <c r="H113" s="64" t="s">
        <v>58</v>
      </c>
      <c r="I113" s="65" t="s">
        <v>59</v>
      </c>
      <c r="J113" s="64" t="s">
        <v>60</v>
      </c>
      <c r="K113" s="60"/>
    </row>
    <row r="114" spans="1:11" ht="15.75" customHeight="1" x14ac:dyDescent="0.25">
      <c r="A114" s="47"/>
      <c r="B114" s="47" t="s">
        <v>61</v>
      </c>
      <c r="C114" s="47">
        <f>IF(D9="Electricity from grid only",I19,I33)</f>
        <v>0</v>
      </c>
      <c r="D114" s="47"/>
      <c r="E114" s="63" t="s">
        <v>62</v>
      </c>
      <c r="F114" s="66">
        <v>19.420000000000002</v>
      </c>
      <c r="G114" s="66">
        <v>6.17</v>
      </c>
      <c r="H114" s="66">
        <v>0.55000000000000004</v>
      </c>
      <c r="I114" s="63">
        <v>0.68</v>
      </c>
      <c r="J114" s="66">
        <v>2.3199999999999998</v>
      </c>
      <c r="K114" s="60"/>
    </row>
    <row r="115" spans="1:11" ht="15.75" customHeight="1" x14ac:dyDescent="0.25">
      <c r="A115" s="47"/>
      <c r="B115" s="47" t="s">
        <v>63</v>
      </c>
      <c r="C115" s="74">
        <f>I48</f>
        <v>0</v>
      </c>
      <c r="D115" s="47"/>
      <c r="E115" s="63" t="s">
        <v>64</v>
      </c>
      <c r="F115" s="66">
        <v>19.420000000000002</v>
      </c>
      <c r="G115" s="66">
        <v>6.17</v>
      </c>
      <c r="H115" s="66">
        <v>0.7</v>
      </c>
      <c r="I115" s="63">
        <v>0.68</v>
      </c>
      <c r="J115" s="66">
        <v>2.95</v>
      </c>
      <c r="K115" s="60"/>
    </row>
    <row r="116" spans="1:11" ht="15.75" customHeight="1" x14ac:dyDescent="0.25">
      <c r="A116" s="47"/>
      <c r="B116" s="47" t="s">
        <v>65</v>
      </c>
      <c r="C116" s="47">
        <f>IF(F92="Fuel Usage",I136,IF(F92="Hours of Usage",I156,I96))</f>
        <v>0</v>
      </c>
      <c r="D116" s="47"/>
      <c r="E116" s="63" t="s">
        <v>66</v>
      </c>
      <c r="F116" s="66">
        <v>22.577000000000002</v>
      </c>
      <c r="G116" s="66">
        <v>7.1</v>
      </c>
      <c r="H116" s="66">
        <v>0.40799999999999997</v>
      </c>
      <c r="I116" s="63">
        <v>0.74</v>
      </c>
      <c r="J116" s="66">
        <v>1.74</v>
      </c>
      <c r="K116" s="60"/>
    </row>
    <row r="117" spans="1:11" ht="15.75" customHeight="1" x14ac:dyDescent="0.25">
      <c r="A117" s="47"/>
      <c r="B117" s="47" t="s">
        <v>67</v>
      </c>
      <c r="C117" s="47">
        <f>IF(F92="Fuel Usage",I140,IF(F92="Hours of Usage",I166,I109))</f>
        <v>0</v>
      </c>
      <c r="D117" s="47"/>
      <c r="E117" s="63" t="s">
        <v>68</v>
      </c>
      <c r="F117" s="66">
        <v>22.577000000000002</v>
      </c>
      <c r="G117" s="66">
        <v>7.1</v>
      </c>
      <c r="H117" s="66">
        <v>0.36699999999999999</v>
      </c>
      <c r="I117" s="63">
        <v>0.74</v>
      </c>
      <c r="J117" s="66">
        <v>1.56</v>
      </c>
      <c r="K117" s="60"/>
    </row>
    <row r="118" spans="1:11" ht="15.75" customHeight="1" x14ac:dyDescent="0.25">
      <c r="A118" s="47"/>
      <c r="B118" s="47"/>
      <c r="C118" s="47"/>
      <c r="D118" s="47"/>
      <c r="E118" s="63" t="s">
        <v>69</v>
      </c>
      <c r="F118" s="66">
        <v>12.824</v>
      </c>
      <c r="G118" s="66">
        <v>4.24</v>
      </c>
      <c r="H118" s="66">
        <v>0.55000000000000004</v>
      </c>
      <c r="I118" s="63">
        <v>0.68</v>
      </c>
      <c r="J118" s="66">
        <v>2.23</v>
      </c>
      <c r="K118" s="60"/>
    </row>
    <row r="119" spans="1:11" ht="15.75" customHeight="1" x14ac:dyDescent="0.25">
      <c r="A119" s="47"/>
      <c r="B119" s="47"/>
      <c r="C119" s="47"/>
      <c r="D119" s="47"/>
      <c r="E119" s="63" t="s">
        <v>70</v>
      </c>
      <c r="F119" s="66">
        <v>12.824</v>
      </c>
      <c r="G119" s="66">
        <v>4.24</v>
      </c>
      <c r="H119" s="66">
        <v>0.7</v>
      </c>
      <c r="I119" s="63">
        <v>0.68</v>
      </c>
      <c r="J119" s="66">
        <v>2.84</v>
      </c>
      <c r="K119" s="60"/>
    </row>
    <row r="120" spans="1:11" ht="15.75" customHeight="1" x14ac:dyDescent="0.25">
      <c r="A120" s="47"/>
      <c r="B120" s="47"/>
      <c r="C120" s="47"/>
      <c r="D120" s="47"/>
      <c r="E120" s="63" t="s">
        <v>47</v>
      </c>
      <c r="F120" s="66">
        <v>1.6042000000000001E-2</v>
      </c>
      <c r="G120" s="66" t="s">
        <v>71</v>
      </c>
      <c r="H120" s="66" t="s">
        <v>71</v>
      </c>
      <c r="I120" s="63" t="s">
        <v>71</v>
      </c>
      <c r="J120" s="66"/>
      <c r="K120" s="61">
        <v>3</v>
      </c>
    </row>
    <row r="121" spans="1:11" ht="5.85" customHeight="1" x14ac:dyDescent="0.25">
      <c r="A121" s="3"/>
      <c r="B121" s="3"/>
      <c r="C121" s="3"/>
      <c r="D121" s="3"/>
      <c r="E121" s="3"/>
      <c r="F121" s="3"/>
      <c r="G121" s="3"/>
      <c r="H121" s="3"/>
      <c r="I121" s="3"/>
      <c r="J121" s="3"/>
      <c r="K121" s="3"/>
    </row>
    <row r="122" spans="1:11" ht="5.85" customHeight="1" x14ac:dyDescent="0.25">
      <c r="A122" s="12"/>
      <c r="B122" s="35"/>
      <c r="C122" s="35"/>
      <c r="D122" s="35"/>
      <c r="E122" s="35"/>
      <c r="F122" s="35"/>
      <c r="G122" s="35"/>
      <c r="H122" s="35"/>
      <c r="I122" s="35"/>
      <c r="J122" s="35"/>
      <c r="K122" s="14"/>
    </row>
    <row r="123" spans="1:11" ht="23.85" customHeight="1" x14ac:dyDescent="0.25">
      <c r="A123" s="36"/>
      <c r="B123" s="37" t="s">
        <v>72</v>
      </c>
      <c r="C123" s="38"/>
      <c r="D123" s="38"/>
      <c r="E123" s="38"/>
      <c r="F123" s="38"/>
      <c r="G123" s="38"/>
      <c r="H123" s="38"/>
      <c r="I123" s="38"/>
      <c r="J123" s="38"/>
      <c r="K123" s="39"/>
    </row>
    <row r="124" spans="1:11" s="8" customFormat="1" ht="14.25" customHeight="1" x14ac:dyDescent="0.25">
      <c r="A124" s="15"/>
      <c r="B124" s="17" t="s">
        <v>46</v>
      </c>
      <c r="C124" s="42"/>
      <c r="D124" s="42"/>
      <c r="E124" s="42"/>
      <c r="F124" s="42"/>
      <c r="G124" s="94" t="s">
        <v>62</v>
      </c>
      <c r="H124" s="95"/>
      <c r="I124" s="96"/>
      <c r="J124" s="40"/>
      <c r="K124" s="18"/>
    </row>
    <row r="125" spans="1:11" ht="5.85" customHeight="1" x14ac:dyDescent="0.25">
      <c r="A125" s="15"/>
      <c r="B125" s="16"/>
      <c r="C125" s="42"/>
      <c r="D125" s="42"/>
      <c r="E125" s="42"/>
      <c r="F125" s="42"/>
      <c r="G125" s="42"/>
      <c r="H125" s="42"/>
      <c r="I125" s="42"/>
      <c r="J125" s="43"/>
      <c r="K125" s="18"/>
    </row>
    <row r="126" spans="1:11" ht="14.25" customHeight="1" x14ac:dyDescent="0.25">
      <c r="A126" s="15"/>
      <c r="B126" s="16"/>
      <c r="C126" s="86" t="s">
        <v>73</v>
      </c>
      <c r="D126" s="86"/>
      <c r="E126" s="86"/>
      <c r="F126" s="86"/>
      <c r="G126" s="86"/>
      <c r="H126" s="87"/>
      <c r="I126" s="54"/>
      <c r="J126" s="40" t="s">
        <v>74</v>
      </c>
      <c r="K126" s="18"/>
    </row>
    <row r="127" spans="1:11" ht="5.85" customHeight="1" x14ac:dyDescent="0.25">
      <c r="A127" s="15"/>
      <c r="B127" s="16"/>
      <c r="C127" s="31"/>
      <c r="D127" s="31"/>
      <c r="E127" s="31"/>
      <c r="F127" s="31"/>
      <c r="G127" s="31"/>
      <c r="H127" s="31"/>
      <c r="I127" s="31"/>
      <c r="J127" s="41"/>
      <c r="K127" s="18"/>
    </row>
    <row r="128" spans="1:11" ht="14.25" customHeight="1" x14ac:dyDescent="0.25">
      <c r="A128" s="15"/>
      <c r="B128" s="16"/>
      <c r="C128" s="86" t="str">
        <f>IF(G124&lt;&gt;"Natural Gas","Brake-Specific Fuel Consumption:","")</f>
        <v>Brake-Specific Fuel Consumption:</v>
      </c>
      <c r="D128" s="86"/>
      <c r="E128" s="86"/>
      <c r="F128" s="86"/>
      <c r="G128" s="86"/>
      <c r="H128" s="86"/>
      <c r="I128" s="48">
        <f>IF(G124&lt;&gt;"Natural Gas",INDEX('Electricity Reporting Worksheet'!H114:H119,MATCH(G124,'Electricity Reporting Worksheet'!E114:E120,0)),0)</f>
        <v>0.55000000000000004</v>
      </c>
      <c r="J128" s="68" t="str">
        <f>IF(G124&lt;&gt;"Natural Gas","lb/bhp-hr","")</f>
        <v>lb/bhp-hr</v>
      </c>
      <c r="K128" s="18"/>
    </row>
    <row r="129" spans="1:11" ht="14.25" customHeight="1" x14ac:dyDescent="0.25">
      <c r="A129" s="15"/>
      <c r="B129" s="19"/>
      <c r="C129" s="92" t="str">
        <f>IF(G124="Natural Gas","Enter Brake-Specific Fuel Consumption (taken from generator specification sheets on manufacturer's website):","")</f>
        <v/>
      </c>
      <c r="D129" s="92"/>
      <c r="E129" s="92"/>
      <c r="F129" s="92"/>
      <c r="G129" s="92"/>
      <c r="H129" s="92"/>
      <c r="I129" s="57"/>
      <c r="J129" s="68" t="str">
        <f>IF(G124="Natural Gas","lb/bhp-hr","")</f>
        <v/>
      </c>
      <c r="K129" s="18"/>
    </row>
    <row r="130" spans="1:11" s="8" customFormat="1" ht="14.25" customHeight="1" x14ac:dyDescent="0.25">
      <c r="A130" s="15"/>
      <c r="B130" s="19"/>
      <c r="C130" s="92"/>
      <c r="D130" s="92"/>
      <c r="E130" s="92"/>
      <c r="F130" s="92"/>
      <c r="G130" s="92"/>
      <c r="H130" s="92"/>
      <c r="I130" s="19"/>
      <c r="J130" s="3"/>
      <c r="K130" s="18"/>
    </row>
    <row r="131" spans="1:11" ht="5.85" customHeight="1" x14ac:dyDescent="0.25">
      <c r="A131" s="15"/>
      <c r="B131" s="19"/>
      <c r="C131" s="19"/>
      <c r="D131" s="19"/>
      <c r="E131" s="19"/>
      <c r="F131" s="19"/>
      <c r="G131" s="19"/>
      <c r="H131" s="19"/>
      <c r="I131" s="19"/>
      <c r="J131" s="3"/>
      <c r="K131" s="18"/>
    </row>
    <row r="132" spans="1:11" ht="14.25" customHeight="1" x14ac:dyDescent="0.25">
      <c r="A132" s="15"/>
      <c r="B132" s="16"/>
      <c r="C132" s="86" t="str">
        <f>IF(G124&lt;&gt;"Natural Gas","Fuel Density:","")</f>
        <v>Fuel Density:</v>
      </c>
      <c r="D132" s="86"/>
      <c r="E132" s="86"/>
      <c r="F132" s="86"/>
      <c r="G132" s="86"/>
      <c r="H132" s="86"/>
      <c r="I132" s="48">
        <f>IF(G124&lt;&gt;"Natural Gas",INDEX('Electricity Reporting Worksheet'!G114:G119,MATCH(G124,'Electricity Reporting Worksheet'!E114:E120,0)),0)</f>
        <v>6.17</v>
      </c>
      <c r="J132" s="68" t="str">
        <f>IF(G124&lt;&gt;"Natural Gas","lb/gal","")</f>
        <v>lb/gal</v>
      </c>
      <c r="K132" s="18"/>
    </row>
    <row r="133" spans="1:11" ht="14.25" customHeight="1" x14ac:dyDescent="0.25">
      <c r="A133" s="15"/>
      <c r="B133" s="19"/>
      <c r="C133" s="92" t="str">
        <f>IF(G124="Natural Gas","Enter Fuel Density (taken from generator specification sheets on manufacturer's website):","")</f>
        <v/>
      </c>
      <c r="D133" s="92"/>
      <c r="E133" s="92"/>
      <c r="F133" s="92"/>
      <c r="G133" s="92"/>
      <c r="H133" s="92"/>
      <c r="I133" s="57"/>
      <c r="J133" s="68" t="str">
        <f>IF(G124="Natural Gas","lb/gal","")</f>
        <v/>
      </c>
      <c r="K133" s="18"/>
    </row>
    <row r="134" spans="1:11" ht="14.25" customHeight="1" x14ac:dyDescent="0.25">
      <c r="A134" s="15"/>
      <c r="B134" s="19"/>
      <c r="C134" s="92"/>
      <c r="D134" s="92"/>
      <c r="E134" s="92"/>
      <c r="F134" s="92"/>
      <c r="G134" s="92"/>
      <c r="H134" s="92"/>
      <c r="I134" s="19"/>
      <c r="J134" s="68"/>
      <c r="K134" s="18"/>
    </row>
    <row r="135" spans="1:11" ht="5.85" customHeight="1" x14ac:dyDescent="0.25">
      <c r="A135" s="15"/>
      <c r="B135" s="19"/>
      <c r="C135" s="92"/>
      <c r="D135" s="92"/>
      <c r="E135" s="92"/>
      <c r="F135" s="92"/>
      <c r="G135" s="92"/>
      <c r="H135" s="92"/>
      <c r="I135" s="19"/>
      <c r="J135" s="3"/>
      <c r="K135" s="18"/>
    </row>
    <row r="136" spans="1:11" ht="14.25" customHeight="1" x14ac:dyDescent="0.25">
      <c r="A136" s="15"/>
      <c r="B136" s="16" t="s">
        <v>45</v>
      </c>
      <c r="C136" s="86" t="s">
        <v>75</v>
      </c>
      <c r="D136" s="86"/>
      <c r="E136" s="86"/>
      <c r="F136" s="86"/>
      <c r="G136" s="86"/>
      <c r="H136" s="86"/>
      <c r="I136" s="50">
        <f>IFERROR(ROUND(I126*IF(G124="Natural Gas",I133/I129,I132/I128)*0.7457,0),0)</f>
        <v>0</v>
      </c>
      <c r="J136" s="51" t="s">
        <v>9</v>
      </c>
      <c r="K136" s="18"/>
    </row>
    <row r="137" spans="1:11" ht="5.85" customHeight="1" x14ac:dyDescent="0.25">
      <c r="A137" s="15"/>
      <c r="B137" s="16"/>
      <c r="C137" s="42"/>
      <c r="D137" s="42"/>
      <c r="E137" s="42"/>
      <c r="F137" s="42"/>
      <c r="G137" s="42"/>
      <c r="H137" s="42"/>
      <c r="I137" s="42"/>
      <c r="J137" s="43"/>
      <c r="K137" s="18"/>
    </row>
    <row r="138" spans="1:11" ht="14.25" customHeight="1" x14ac:dyDescent="0.25">
      <c r="A138" s="15"/>
      <c r="B138" s="16" t="s">
        <v>48</v>
      </c>
      <c r="C138" s="77" t="s">
        <v>49</v>
      </c>
      <c r="D138" s="77"/>
      <c r="E138" s="77"/>
      <c r="F138" s="77"/>
      <c r="G138" s="77"/>
      <c r="H138" s="77"/>
      <c r="I138" s="44">
        <f>IFERROR(INDEX('Electricity Reporting Worksheet'!F114:F120,MATCH(G124,'Electricity Reporting Worksheet'!E114:E120,0)),0)</f>
        <v>19.420000000000002</v>
      </c>
      <c r="J138" s="45" t="s">
        <v>50</v>
      </c>
      <c r="K138" s="18"/>
    </row>
    <row r="139" spans="1:11" ht="5.85" customHeight="1" x14ac:dyDescent="0.25">
      <c r="A139" s="15"/>
      <c r="B139" s="19"/>
      <c r="C139" s="19"/>
      <c r="D139" s="19"/>
      <c r="E139" s="19"/>
      <c r="F139" s="19"/>
      <c r="G139" s="19"/>
      <c r="H139" s="19"/>
      <c r="I139" s="19"/>
      <c r="J139" s="3"/>
      <c r="K139" s="18"/>
    </row>
    <row r="140" spans="1:11" ht="14.25" customHeight="1" x14ac:dyDescent="0.25">
      <c r="A140" s="15"/>
      <c r="B140" s="16" t="s">
        <v>51</v>
      </c>
      <c r="C140" s="77" t="s">
        <v>52</v>
      </c>
      <c r="D140" s="77"/>
      <c r="E140" s="77"/>
      <c r="F140" s="77"/>
      <c r="G140" s="77"/>
      <c r="H140" s="77"/>
      <c r="I140" s="44">
        <f>IFERROR(IF(G124&lt;&gt;"Natural Gas",INDEX('Electricity Reporting Worksheet'!J114:J119,MATCH('Electricity Reporting Worksheet'!G124,'Electricity Reporting Worksheet'!E114:E120,0)),I138*I129/I133/0.7457),0)</f>
        <v>2.3199999999999998</v>
      </c>
      <c r="J140" s="45" t="s">
        <v>53</v>
      </c>
      <c r="K140" s="18"/>
    </row>
    <row r="141" spans="1:11" ht="5.85" customHeight="1" x14ac:dyDescent="0.25">
      <c r="A141" s="22"/>
      <c r="B141" s="25"/>
      <c r="C141" s="25"/>
      <c r="D141" s="25"/>
      <c r="E141" s="25"/>
      <c r="F141" s="25"/>
      <c r="G141" s="25"/>
      <c r="H141" s="25"/>
      <c r="I141" s="25"/>
      <c r="J141" s="25"/>
      <c r="K141" s="27"/>
    </row>
    <row r="142" spans="1:11" ht="5.85" customHeight="1" x14ac:dyDescent="0.25">
      <c r="A142" s="3"/>
      <c r="B142" s="3"/>
      <c r="C142" s="3"/>
      <c r="D142" s="3"/>
      <c r="E142" s="3"/>
      <c r="F142" s="3"/>
      <c r="G142" s="3"/>
      <c r="H142" s="3"/>
      <c r="I142" s="3"/>
      <c r="J142" s="3"/>
      <c r="K142" s="3"/>
    </row>
    <row r="143" spans="1:11" ht="5.85" customHeight="1" x14ac:dyDescent="0.25">
      <c r="A143" s="12"/>
      <c r="B143" s="35"/>
      <c r="C143" s="35"/>
      <c r="D143" s="35"/>
      <c r="E143" s="35"/>
      <c r="F143" s="35"/>
      <c r="G143" s="35"/>
      <c r="H143" s="35"/>
      <c r="I143" s="35"/>
      <c r="J143" s="35"/>
      <c r="K143" s="14"/>
    </row>
    <row r="144" spans="1:11" s="8" customFormat="1" ht="23.1" customHeight="1" x14ac:dyDescent="0.25">
      <c r="A144" s="36"/>
      <c r="B144" s="78" t="s">
        <v>76</v>
      </c>
      <c r="C144" s="78"/>
      <c r="D144" s="78"/>
      <c r="E144" s="78"/>
      <c r="F144" s="78"/>
      <c r="G144" s="78"/>
      <c r="H144" s="78"/>
      <c r="I144" s="78"/>
      <c r="J144" s="78"/>
      <c r="K144" s="39"/>
    </row>
    <row r="145" spans="1:11" s="8" customFormat="1" ht="14.25" customHeight="1" x14ac:dyDescent="0.25">
      <c r="A145" s="36"/>
      <c r="C145" s="84" t="s">
        <v>77</v>
      </c>
      <c r="D145" s="84"/>
      <c r="E145" s="84"/>
      <c r="F145" s="84"/>
      <c r="G145" s="85"/>
      <c r="H145" s="79" t="s">
        <v>78</v>
      </c>
      <c r="I145" s="80"/>
      <c r="J145" s="67"/>
      <c r="K145" s="39"/>
    </row>
    <row r="146" spans="1:11" s="8" customFormat="1" ht="5.85" customHeight="1" x14ac:dyDescent="0.25">
      <c r="A146" s="36"/>
      <c r="B146" s="67"/>
      <c r="C146" s="67"/>
      <c r="D146" s="67"/>
      <c r="E146" s="67"/>
      <c r="F146" s="67"/>
      <c r="G146" s="67"/>
      <c r="H146" s="67"/>
      <c r="I146" s="67"/>
      <c r="J146" s="67"/>
      <c r="K146" s="39"/>
    </row>
    <row r="147" spans="1:11" s="8" customFormat="1" ht="14.25" customHeight="1" x14ac:dyDescent="0.25">
      <c r="A147" s="36"/>
      <c r="C147" s="84" t="s">
        <v>79</v>
      </c>
      <c r="D147" s="84"/>
      <c r="E147" s="84"/>
      <c r="F147" s="85"/>
      <c r="G147" s="81" t="s">
        <v>62</v>
      </c>
      <c r="H147" s="82"/>
      <c r="I147" s="83"/>
      <c r="J147" s="67"/>
      <c r="K147" s="39"/>
    </row>
    <row r="148" spans="1:11" s="8" customFormat="1" ht="5.85" customHeight="1" x14ac:dyDescent="0.25">
      <c r="A148" s="36"/>
      <c r="B148" s="67"/>
      <c r="C148" s="67"/>
      <c r="D148" s="67"/>
      <c r="E148" s="67"/>
      <c r="F148" s="67"/>
      <c r="G148" s="67"/>
      <c r="H148" s="67"/>
      <c r="I148" s="67"/>
      <c r="J148" s="67"/>
      <c r="K148" s="39"/>
    </row>
    <row r="149" spans="1:11" s="8" customFormat="1" ht="14.25" customHeight="1" x14ac:dyDescent="0.25">
      <c r="A149" s="36"/>
      <c r="C149" s="84" t="str">
        <f>IF(H145="Watts","Rated Electrical Output (often found on specification sheet):","Equipment Horsepower (found on specification sheet):")</f>
        <v>Equipment Horsepower (found on specification sheet):</v>
      </c>
      <c r="D149" s="84"/>
      <c r="E149" s="84"/>
      <c r="F149" s="84"/>
      <c r="G149" s="84"/>
      <c r="H149" s="84"/>
      <c r="I149" s="58"/>
      <c r="J149" s="68" t="str">
        <f>IF(H145="Watts","W","hp")</f>
        <v>hp</v>
      </c>
      <c r="K149" s="39"/>
    </row>
    <row r="150" spans="1:11" s="8" customFormat="1" ht="5.85" customHeight="1" x14ac:dyDescent="0.25">
      <c r="A150" s="36"/>
      <c r="B150" s="67"/>
      <c r="C150" s="67"/>
      <c r="D150" s="67"/>
      <c r="E150" s="67"/>
      <c r="F150" s="67"/>
      <c r="G150" s="67"/>
      <c r="H150" s="67"/>
      <c r="I150" s="67"/>
      <c r="J150" s="67"/>
      <c r="K150" s="39"/>
    </row>
    <row r="151" spans="1:11" s="8" customFormat="1" ht="14.25" customHeight="1" x14ac:dyDescent="0.25">
      <c r="A151" s="36"/>
      <c r="C151" s="84" t="str">
        <f>IF(H145="Horsepower",IF(G147="Natural gas","Load Factor (taken from spec sheet on mfr. website):",""),"")</f>
        <v/>
      </c>
      <c r="D151" s="84"/>
      <c r="E151" s="84"/>
      <c r="F151" s="84"/>
      <c r="G151" s="84"/>
      <c r="H151" s="84"/>
      <c r="I151" s="59"/>
      <c r="J151" s="68"/>
      <c r="K151" s="39"/>
    </row>
    <row r="152" spans="1:11" s="8" customFormat="1" ht="14.25" customHeight="1" x14ac:dyDescent="0.25">
      <c r="A152" s="36"/>
      <c r="B152" s="7"/>
      <c r="C152" s="84" t="str">
        <f>IF(H145="Horsepower",IF(G147&lt;&gt;"Natural Gas","Load Factor:",""),"")</f>
        <v>Load Factor:</v>
      </c>
      <c r="D152" s="84"/>
      <c r="E152" s="84"/>
      <c r="F152" s="84"/>
      <c r="G152" s="84"/>
      <c r="H152" s="84"/>
      <c r="I152" s="49">
        <f>IF(H145="Watts","",IF(G147="Natural Gas","",INDEX('Electricity Reporting Worksheet'!I114:I119,MATCH(G147,'Electricity Reporting Worksheet'!E114:E119,0))))</f>
        <v>0.68</v>
      </c>
      <c r="J152" s="68"/>
      <c r="K152" s="39"/>
    </row>
    <row r="153" spans="1:11" s="8" customFormat="1" ht="5.85" customHeight="1" x14ac:dyDescent="0.25">
      <c r="A153" s="36"/>
      <c r="B153" s="67"/>
      <c r="C153" s="67"/>
      <c r="D153" s="67"/>
      <c r="E153" s="67"/>
      <c r="F153" s="67"/>
      <c r="G153" s="67"/>
      <c r="H153" s="67"/>
      <c r="I153" s="67"/>
      <c r="J153" s="67"/>
      <c r="K153" s="39"/>
    </row>
    <row r="154" spans="1:11" s="8" customFormat="1" ht="14.25" customHeight="1" x14ac:dyDescent="0.25">
      <c r="A154" s="36"/>
      <c r="C154" s="84" t="s">
        <v>80</v>
      </c>
      <c r="D154" s="84"/>
      <c r="E154" s="84"/>
      <c r="F154" s="84"/>
      <c r="G154" s="84"/>
      <c r="H154" s="84"/>
      <c r="I154" s="58"/>
      <c r="J154" s="68" t="s">
        <v>81</v>
      </c>
      <c r="K154" s="39"/>
    </row>
    <row r="155" spans="1:11" s="8" customFormat="1" ht="5.85" customHeight="1" x14ac:dyDescent="0.25">
      <c r="A155" s="36"/>
      <c r="B155" s="67"/>
      <c r="C155" s="67"/>
      <c r="D155" s="67"/>
      <c r="E155" s="67"/>
      <c r="F155" s="67"/>
      <c r="G155" s="67"/>
      <c r="H155" s="67"/>
      <c r="I155" s="67"/>
      <c r="J155" s="67"/>
      <c r="K155" s="39"/>
    </row>
    <row r="156" spans="1:11" ht="15.75" customHeight="1" x14ac:dyDescent="0.25">
      <c r="A156" s="15"/>
      <c r="B156" s="16" t="s">
        <v>45</v>
      </c>
      <c r="C156" s="86" t="s">
        <v>82</v>
      </c>
      <c r="D156" s="86"/>
      <c r="E156" s="86"/>
      <c r="F156" s="86"/>
      <c r="G156" s="86"/>
      <c r="H156" s="87"/>
      <c r="I156" s="52">
        <f>IFERROR(I154*IF(H145="Watts",I149/1000,I149*IF(G147="Natural Gas",I151,I152)*0.7457),0)</f>
        <v>0</v>
      </c>
      <c r="J156" s="40" t="s">
        <v>9</v>
      </c>
      <c r="K156" s="18"/>
    </row>
    <row r="157" spans="1:11" ht="5.85" customHeight="1" x14ac:dyDescent="0.25">
      <c r="A157" s="15"/>
      <c r="B157" s="16"/>
      <c r="C157" s="42"/>
      <c r="D157" s="42"/>
      <c r="E157" s="42"/>
      <c r="F157" s="42"/>
      <c r="G157" s="42"/>
      <c r="H157" s="42"/>
      <c r="I157" s="42"/>
      <c r="J157" s="43"/>
      <c r="K157" s="18"/>
    </row>
    <row r="158" spans="1:11" ht="14.25" customHeight="1" x14ac:dyDescent="0.25">
      <c r="A158" s="15"/>
      <c r="B158" s="16" t="s">
        <v>48</v>
      </c>
      <c r="C158" s="77" t="s">
        <v>49</v>
      </c>
      <c r="D158" s="77"/>
      <c r="E158" s="77"/>
      <c r="F158" s="77"/>
      <c r="G158" s="77"/>
      <c r="H158" s="77"/>
      <c r="I158" s="46">
        <f>IFERROR(INDEX('Electricity Reporting Worksheet'!F114:F120,MATCH(G147,'Electricity Reporting Worksheet'!E114:E120,0)),0)</f>
        <v>19.420000000000002</v>
      </c>
      <c r="J158" s="45" t="s">
        <v>50</v>
      </c>
      <c r="K158" s="18"/>
    </row>
    <row r="159" spans="1:11" ht="5.85" customHeight="1" x14ac:dyDescent="0.25">
      <c r="A159" s="15"/>
      <c r="B159" s="19"/>
      <c r="C159" s="19"/>
      <c r="D159" s="19"/>
      <c r="E159" s="19"/>
      <c r="F159" s="19"/>
      <c r="G159" s="19"/>
      <c r="H159" s="19"/>
      <c r="I159" s="19"/>
      <c r="J159" s="3"/>
      <c r="K159" s="18"/>
    </row>
    <row r="160" spans="1:11" ht="14.25" customHeight="1" x14ac:dyDescent="0.25">
      <c r="A160" s="15"/>
      <c r="B160" s="19"/>
      <c r="C160" s="88" t="str">
        <f>IF(G147="Natural Gas","Enter Brake-Specific Fuel Consumption (taken from generator specification sheets on manufacturer's website):","")</f>
        <v/>
      </c>
      <c r="D160" s="88"/>
      <c r="E160" s="88"/>
      <c r="F160" s="88"/>
      <c r="G160" s="88"/>
      <c r="H160" s="88"/>
      <c r="I160" s="57"/>
      <c r="J160" s="68" t="str">
        <f>IF(G147="Natural Gas","lb/bhp-hr","")</f>
        <v/>
      </c>
      <c r="K160" s="18"/>
    </row>
    <row r="161" spans="1:11" ht="14.25" customHeight="1" x14ac:dyDescent="0.25">
      <c r="A161" s="15"/>
      <c r="B161" s="19"/>
      <c r="C161" s="88"/>
      <c r="D161" s="88"/>
      <c r="E161" s="88"/>
      <c r="F161" s="88"/>
      <c r="G161" s="88"/>
      <c r="H161" s="88"/>
      <c r="I161" s="47"/>
      <c r="J161" s="3"/>
      <c r="K161" s="18"/>
    </row>
    <row r="162" spans="1:11" ht="5.85" customHeight="1" x14ac:dyDescent="0.25">
      <c r="A162" s="15"/>
      <c r="B162" s="19"/>
      <c r="C162" s="19"/>
      <c r="D162" s="19"/>
      <c r="E162" s="19"/>
      <c r="F162" s="19"/>
      <c r="G162" s="19"/>
      <c r="H162" s="19"/>
      <c r="I162" s="47"/>
      <c r="J162" s="3"/>
      <c r="K162" s="18"/>
    </row>
    <row r="163" spans="1:11" ht="14.25" customHeight="1" x14ac:dyDescent="0.25">
      <c r="A163" s="15"/>
      <c r="B163" s="19"/>
      <c r="C163" s="88" t="str">
        <f>IF(G147="Natural Gas","Enter Fuel Density (taken from generator specification sheets on manufacturer's website):","")</f>
        <v/>
      </c>
      <c r="D163" s="88"/>
      <c r="E163" s="88"/>
      <c r="F163" s="88"/>
      <c r="G163" s="88"/>
      <c r="H163" s="88"/>
      <c r="I163" s="57"/>
      <c r="J163" s="68" t="str">
        <f>IF(G147="Natural Gas","lb/gal","")</f>
        <v/>
      </c>
      <c r="K163" s="18"/>
    </row>
    <row r="164" spans="1:11" ht="14.25" customHeight="1" x14ac:dyDescent="0.25">
      <c r="A164" s="15"/>
      <c r="B164" s="19"/>
      <c r="C164" s="88"/>
      <c r="D164" s="88"/>
      <c r="E164" s="88"/>
      <c r="F164" s="88"/>
      <c r="G164" s="88"/>
      <c r="H164" s="88"/>
      <c r="I164" s="19"/>
      <c r="J164" s="3"/>
      <c r="K164" s="18"/>
    </row>
    <row r="165" spans="1:11" ht="5.85" customHeight="1" x14ac:dyDescent="0.25">
      <c r="A165" s="15"/>
      <c r="B165" s="19"/>
      <c r="C165" s="19"/>
      <c r="D165" s="19"/>
      <c r="E165" s="19"/>
      <c r="F165" s="19"/>
      <c r="G165" s="19"/>
      <c r="H165" s="19"/>
      <c r="I165" s="19"/>
      <c r="J165" s="3"/>
      <c r="K165" s="18"/>
    </row>
    <row r="166" spans="1:11" ht="15.75" x14ac:dyDescent="0.25">
      <c r="A166" s="15"/>
      <c r="B166" s="16" t="s">
        <v>51</v>
      </c>
      <c r="C166" s="77" t="s">
        <v>52</v>
      </c>
      <c r="D166" s="77"/>
      <c r="E166" s="77"/>
      <c r="F166" s="77"/>
      <c r="G166" s="77"/>
      <c r="H166" s="77"/>
      <c r="I166" s="46">
        <f>IFERROR(IF(G147&lt;&gt;"Natural Gas",INDEX('Electricity Reporting Worksheet'!J114:J119,MATCH(G147,'Electricity Reporting Worksheet'!E114:E119,0)),I158*I160/I163/0.7457),0)</f>
        <v>2.3199999999999998</v>
      </c>
      <c r="J166" s="45" t="s">
        <v>53</v>
      </c>
      <c r="K166" s="18"/>
    </row>
    <row r="167" spans="1:11" ht="5.85" customHeight="1" x14ac:dyDescent="0.25">
      <c r="A167" s="22"/>
      <c r="B167" s="25"/>
      <c r="C167" s="25"/>
      <c r="D167" s="25"/>
      <c r="E167" s="25"/>
      <c r="F167" s="25"/>
      <c r="G167" s="25"/>
      <c r="H167" s="25"/>
      <c r="I167" s="25"/>
      <c r="J167" s="25"/>
      <c r="K167" s="27"/>
    </row>
    <row r="168" spans="1:11" ht="5.85" customHeight="1" x14ac:dyDescent="0.25">
      <c r="A168" s="3"/>
      <c r="B168" s="3"/>
      <c r="C168" s="3"/>
      <c r="D168" s="3"/>
      <c r="E168" s="3"/>
      <c r="F168" s="3"/>
      <c r="G168" s="3"/>
      <c r="H168" s="3"/>
      <c r="I168" s="3"/>
      <c r="J168" s="3"/>
      <c r="K168" s="3"/>
    </row>
    <row r="169" spans="1:11" ht="3.6" customHeight="1" x14ac:dyDescent="0.25">
      <c r="A169" s="12"/>
      <c r="B169" s="35"/>
      <c r="C169" s="35"/>
      <c r="D169" s="35"/>
      <c r="E169" s="35"/>
      <c r="F169" s="35"/>
      <c r="G169" s="35"/>
      <c r="H169" s="35"/>
      <c r="I169" s="35"/>
      <c r="J169" s="35"/>
      <c r="K169" s="14"/>
    </row>
    <row r="170" spans="1:11" ht="21.6" customHeight="1" x14ac:dyDescent="0.25">
      <c r="A170" s="15"/>
      <c r="B170" s="75" t="s">
        <v>83</v>
      </c>
      <c r="C170" s="75"/>
      <c r="D170" s="75"/>
      <c r="E170" s="75"/>
      <c r="F170" s="75"/>
      <c r="G170" s="75"/>
      <c r="H170" s="75"/>
      <c r="I170" s="75"/>
      <c r="J170" s="75"/>
      <c r="K170" s="18"/>
    </row>
    <row r="171" spans="1:11" ht="14.25" customHeight="1" x14ac:dyDescent="0.3">
      <c r="A171" s="15"/>
      <c r="B171" s="16" t="s">
        <v>84</v>
      </c>
      <c r="C171" s="76" t="s">
        <v>85</v>
      </c>
      <c r="D171" s="76"/>
      <c r="E171" s="76"/>
      <c r="F171" s="76"/>
      <c r="G171" s="76"/>
      <c r="H171" s="76"/>
      <c r="I171" s="44" t="str">
        <f>IFERROR((C113*C114+C116*C117)/(C113+C115+C116),"")</f>
        <v/>
      </c>
      <c r="J171" s="21" t="s">
        <v>16</v>
      </c>
      <c r="K171" s="18"/>
    </row>
    <row r="172" spans="1:11" ht="5.85" customHeight="1" x14ac:dyDescent="0.25">
      <c r="A172" s="22"/>
      <c r="B172" s="25"/>
      <c r="C172" s="25"/>
      <c r="D172" s="25"/>
      <c r="E172" s="25"/>
      <c r="F172" s="25"/>
      <c r="G172" s="25"/>
      <c r="H172" s="25"/>
      <c r="I172" s="25"/>
      <c r="J172" s="25"/>
      <c r="K172" s="27"/>
    </row>
    <row r="173" spans="1:11" x14ac:dyDescent="0.25">
      <c r="A173" s="3"/>
      <c r="B173" s="3"/>
      <c r="C173" s="3"/>
      <c r="D173" s="3"/>
      <c r="E173" s="3"/>
      <c r="F173" s="3"/>
      <c r="G173" s="3"/>
      <c r="H173" s="3"/>
      <c r="I173" s="3"/>
      <c r="J173" s="3"/>
      <c r="K173" s="30">
        <v>4</v>
      </c>
    </row>
  </sheetData>
  <sheetProtection sheet="1" objects="1" scenarios="1"/>
  <mergeCells count="77">
    <mergeCell ref="C109:H109"/>
    <mergeCell ref="B92:E92"/>
    <mergeCell ref="F92:J92"/>
    <mergeCell ref="C96:H97"/>
    <mergeCell ref="G99:I99"/>
    <mergeCell ref="C101:H101"/>
    <mergeCell ref="B86:C86"/>
    <mergeCell ref="G86:I86"/>
    <mergeCell ref="D88:E88"/>
    <mergeCell ref="D90:E90"/>
    <mergeCell ref="B90:C90"/>
    <mergeCell ref="B88:C88"/>
    <mergeCell ref="I90:J90"/>
    <mergeCell ref="I88:J88"/>
    <mergeCell ref="G90:H90"/>
    <mergeCell ref="G88:H88"/>
    <mergeCell ref="B2:J2"/>
    <mergeCell ref="B4:J4"/>
    <mergeCell ref="C7:E7"/>
    <mergeCell ref="F7:J7"/>
    <mergeCell ref="C19:H19"/>
    <mergeCell ref="C17:H17"/>
    <mergeCell ref="C15:H15"/>
    <mergeCell ref="C13:H13"/>
    <mergeCell ref="B5:J5"/>
    <mergeCell ref="B6:J6"/>
    <mergeCell ref="B9:C9"/>
    <mergeCell ref="D9:J9"/>
    <mergeCell ref="B11:J11"/>
    <mergeCell ref="C54:F54"/>
    <mergeCell ref="B46:J46"/>
    <mergeCell ref="C129:H130"/>
    <mergeCell ref="C133:H135"/>
    <mergeCell ref="C23:H23"/>
    <mergeCell ref="C25:H25"/>
    <mergeCell ref="C103:H104"/>
    <mergeCell ref="C106:H107"/>
    <mergeCell ref="G124:I124"/>
    <mergeCell ref="B52:J52"/>
    <mergeCell ref="B79:J79"/>
    <mergeCell ref="B80:J80"/>
    <mergeCell ref="B81:J81"/>
    <mergeCell ref="B83:J83"/>
    <mergeCell ref="B84:D84"/>
    <mergeCell ref="E84:I84"/>
    <mergeCell ref="B43:J43"/>
    <mergeCell ref="B44:J44"/>
    <mergeCell ref="C47:J47"/>
    <mergeCell ref="C48:F48"/>
    <mergeCell ref="C53:J53"/>
    <mergeCell ref="C27:H27"/>
    <mergeCell ref="C29:H29"/>
    <mergeCell ref="C31:H31"/>
    <mergeCell ref="C33:H33"/>
    <mergeCell ref="B42:J42"/>
    <mergeCell ref="C140:H140"/>
    <mergeCell ref="C126:H126"/>
    <mergeCell ref="C128:H128"/>
    <mergeCell ref="C132:H132"/>
    <mergeCell ref="C136:H136"/>
    <mergeCell ref="C138:H138"/>
    <mergeCell ref="B170:J170"/>
    <mergeCell ref="C171:H171"/>
    <mergeCell ref="C166:H166"/>
    <mergeCell ref="B144:J144"/>
    <mergeCell ref="H145:I145"/>
    <mergeCell ref="G147:I147"/>
    <mergeCell ref="C145:G145"/>
    <mergeCell ref="C147:F147"/>
    <mergeCell ref="C149:H149"/>
    <mergeCell ref="C151:H151"/>
    <mergeCell ref="C152:H152"/>
    <mergeCell ref="C154:H154"/>
    <mergeCell ref="C156:H156"/>
    <mergeCell ref="C158:H158"/>
    <mergeCell ref="C160:H161"/>
    <mergeCell ref="C163:H164"/>
  </mergeCells>
  <conditionalFormatting sqref="A12:K20">
    <cfRule type="expression" dxfId="16" priority="61">
      <formula>$D$9&lt;&gt;"Electricity from grid only"</formula>
    </cfRule>
  </conditionalFormatting>
  <conditionalFormatting sqref="A22:K34">
    <cfRule type="expression" dxfId="15" priority="60">
      <formula>$D$9="Electricity from grid only"</formula>
    </cfRule>
  </conditionalFormatting>
  <conditionalFormatting sqref="I103 I106">
    <cfRule type="expression" dxfId="14" priority="36">
      <formula>$G$99="Natural Gas"</formula>
    </cfRule>
  </conditionalFormatting>
  <conditionalFormatting sqref="A122:K141">
    <cfRule type="expression" dxfId="13" priority="12" stopIfTrue="1">
      <formula>$F$92&lt;&gt;"Fuel Usage"</formula>
    </cfRule>
  </conditionalFormatting>
  <conditionalFormatting sqref="I129 I133">
    <cfRule type="expression" dxfId="12" priority="28">
      <formula>$G$124="Natural Gas"</formula>
    </cfRule>
  </conditionalFormatting>
  <conditionalFormatting sqref="I128 I132">
    <cfRule type="expression" dxfId="11" priority="26">
      <formula>$G$124&lt;&gt;"Natural Gas"</formula>
    </cfRule>
  </conditionalFormatting>
  <conditionalFormatting sqref="I151 I163">
    <cfRule type="expression" dxfId="10" priority="11">
      <formula>$G$147="Natural Gas"</formula>
    </cfRule>
  </conditionalFormatting>
  <conditionalFormatting sqref="I152">
    <cfRule type="expression" dxfId="9" priority="10">
      <formula>$G$147&lt;&gt;"Natural Gas"</formula>
    </cfRule>
  </conditionalFormatting>
  <conditionalFormatting sqref="I160">
    <cfRule type="expression" dxfId="8" priority="9">
      <formula>$G$147="Natural Gas"</formula>
    </cfRule>
  </conditionalFormatting>
  <conditionalFormatting sqref="I23 I25 I27 I29 I31 I33">
    <cfRule type="expression" dxfId="7" priority="8">
      <formula>$D$9&lt;&gt;"Electricity from grid only"</formula>
    </cfRule>
  </conditionalFormatting>
  <conditionalFormatting sqref="I13 I15 I17 I19">
    <cfRule type="expression" dxfId="6" priority="7">
      <formula>$D$9="Electricity from grid only"</formula>
    </cfRule>
  </conditionalFormatting>
  <conditionalFormatting sqref="A94:K110">
    <cfRule type="expression" dxfId="5" priority="6" stopIfTrue="1">
      <formula>OR($F$92="Fuel Usage",$F$92="Hours of Usage")</formula>
    </cfRule>
  </conditionalFormatting>
  <conditionalFormatting sqref="I96 G99:I99 I101 I103 I106 I109">
    <cfRule type="expression" dxfId="4" priority="5">
      <formula>OR($F$92="Fuel Usage",$F$92="Hours of Usage")</formula>
    </cfRule>
  </conditionalFormatting>
  <conditionalFormatting sqref="I140 I138 I136 I132:I133 I128:I129 I126 G124:I124">
    <cfRule type="expression" dxfId="3" priority="4">
      <formula>$F$92&lt;&gt;"Fuel Usage"</formula>
    </cfRule>
  </conditionalFormatting>
  <conditionalFormatting sqref="I151:I152">
    <cfRule type="expression" dxfId="2" priority="3">
      <formula>$H$145="Watts"</formula>
    </cfRule>
  </conditionalFormatting>
  <conditionalFormatting sqref="A143:K167">
    <cfRule type="expression" dxfId="1" priority="2" stopIfTrue="1">
      <formula>$F$92&lt;&gt;"Hours of Usage"</formula>
    </cfRule>
  </conditionalFormatting>
  <conditionalFormatting sqref="H145:I145 G147:I147 I149 I151:I152 I154 I156 I158 I160 I163 I166">
    <cfRule type="expression" dxfId="0" priority="1">
      <formula>$F$92&lt;&gt;"Hours of Usage"</formula>
    </cfRule>
  </conditionalFormatting>
  <dataValidations count="6">
    <dataValidation type="whole" allowBlank="1" showInputMessage="1" showErrorMessage="1" sqref="I15 I25" xr:uid="{F9FED5F9-B2BE-4D08-BD60-F77DB03B19D6}">
      <formula1>1</formula1>
      <formula2>1000</formula2>
    </dataValidation>
    <dataValidation type="list" allowBlank="1" showInputMessage="1" showErrorMessage="1" sqref="D9:J10" xr:uid="{993320DF-1385-408C-89A6-EDC65CA63C85}">
      <formula1>"Electricity from grid only,Electricity from renewable energy and part of net metering program"</formula1>
    </dataValidation>
    <dataValidation type="list" allowBlank="1" showInputMessage="1" showErrorMessage="1" sqref="G86" xr:uid="{3577C827-B831-48A5-8E75-9E65BA1990D1}">
      <formula1>"Less than 50 hp,Greater than 50 hp"</formula1>
    </dataValidation>
    <dataValidation type="list" allowBlank="1" showInputMessage="1" showErrorMessage="1" sqref="F92" xr:uid="{6E58A3B4-646F-47DB-9DE8-00409783A1CF}">
      <formula1>"Direct Measurement of Electricity Use,Fuel Usage,Hours of Usage,Electricity Demand Spreadsheet,Other"</formula1>
    </dataValidation>
    <dataValidation type="list" allowBlank="1" showInputMessage="1" showErrorMessage="1" sqref="H145:I145" xr:uid="{7AE141BD-5B9C-46DA-ADC9-4E59C52017E9}">
      <formula1>"Horsepower,Watts"</formula1>
    </dataValidation>
    <dataValidation type="list" allowBlank="1" showInputMessage="1" showErrorMessage="1" sqref="G99 G147 G124" xr:uid="{64BA2840-7EBF-4578-A86E-FB60565AD4F3}">
      <formula1>$E$114:$E$120</formula1>
    </dataValidation>
  </dataValidations>
  <pageMargins left="0.7" right="0.7" top="1.85" bottom="1.3" header="0.5" footer="0.5"/>
  <pageSetup orientation="portrait" r:id="rId1"/>
  <headerFooter>
    <oddHeader>&amp;C&amp;"Arial,Bold"&amp;20
Electricity Reporting Worksheet</oddHeader>
    <oddFooter xml:space="preserve">&amp;C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83" r:id="rId4" name="Check Box 11">
              <controlPr defaultSize="0" autoFill="0" autoLine="0" autoPict="0">
                <anchor moveWithCells="1">
                  <from>
                    <xdr:col>0</xdr:col>
                    <xdr:colOff>28575</xdr:colOff>
                    <xdr:row>3</xdr:row>
                    <xdr:rowOff>304800</xdr:rowOff>
                  </from>
                  <to>
                    <xdr:col>1</xdr:col>
                    <xdr:colOff>28575</xdr:colOff>
                    <xdr:row>4</xdr:row>
                    <xdr:rowOff>228600</xdr:rowOff>
                  </to>
                </anchor>
              </controlPr>
            </control>
          </mc:Choice>
        </mc:AlternateContent>
        <mc:AlternateContent xmlns:mc="http://schemas.openxmlformats.org/markup-compatibility/2006">
          <mc:Choice Requires="x14">
            <control shapeId="3084" r:id="rId5" name="Check Box 12">
              <controlPr defaultSize="0" autoFill="0" autoLine="0" autoPict="0">
                <anchor moveWithCells="1">
                  <from>
                    <xdr:col>0</xdr:col>
                    <xdr:colOff>28575</xdr:colOff>
                    <xdr:row>4</xdr:row>
                    <xdr:rowOff>276225</xdr:rowOff>
                  </from>
                  <to>
                    <xdr:col>1</xdr:col>
                    <xdr:colOff>28575</xdr:colOff>
                    <xdr:row>5</xdr:row>
                    <xdr:rowOff>228600</xdr:rowOff>
                  </to>
                </anchor>
              </controlPr>
            </control>
          </mc:Choice>
        </mc:AlternateContent>
        <mc:AlternateContent xmlns:mc="http://schemas.openxmlformats.org/markup-compatibility/2006">
          <mc:Choice Requires="x14">
            <control shapeId="3086" r:id="rId6" name="Check Box 14">
              <controlPr defaultSize="0" autoFill="0" autoLine="0" autoPict="0">
                <anchor moveWithCells="1">
                  <from>
                    <xdr:col>0</xdr:col>
                    <xdr:colOff>28575</xdr:colOff>
                    <xdr:row>41</xdr:row>
                    <xdr:rowOff>304800</xdr:rowOff>
                  </from>
                  <to>
                    <xdr:col>1</xdr:col>
                    <xdr:colOff>28575</xdr:colOff>
                    <xdr:row>42</xdr:row>
                    <xdr:rowOff>228600</xdr:rowOff>
                  </to>
                </anchor>
              </controlPr>
            </control>
          </mc:Choice>
        </mc:AlternateContent>
        <mc:AlternateContent xmlns:mc="http://schemas.openxmlformats.org/markup-compatibility/2006">
          <mc:Choice Requires="x14">
            <control shapeId="3088" r:id="rId7" name="Check Box 16">
              <controlPr defaultSize="0" autoFill="0" autoLine="0" autoPict="0">
                <anchor moveWithCells="1">
                  <from>
                    <xdr:col>0</xdr:col>
                    <xdr:colOff>28575</xdr:colOff>
                    <xdr:row>42</xdr:row>
                    <xdr:rowOff>276225</xdr:rowOff>
                  </from>
                  <to>
                    <xdr:col>1</xdr:col>
                    <xdr:colOff>28575</xdr:colOff>
                    <xdr:row>43</xdr:row>
                    <xdr:rowOff>228600</xdr:rowOff>
                  </to>
                </anchor>
              </controlPr>
            </control>
          </mc:Choice>
        </mc:AlternateContent>
        <mc:AlternateContent xmlns:mc="http://schemas.openxmlformats.org/markup-compatibility/2006">
          <mc:Choice Requires="x14">
            <control shapeId="3092" r:id="rId8" name="Check Box 20">
              <controlPr defaultSize="0" autoFill="0" autoLine="0" autoPict="0">
                <anchor moveWithCells="1">
                  <from>
                    <xdr:col>0</xdr:col>
                    <xdr:colOff>28575</xdr:colOff>
                    <xdr:row>78</xdr:row>
                    <xdr:rowOff>209550</xdr:rowOff>
                  </from>
                  <to>
                    <xdr:col>1</xdr:col>
                    <xdr:colOff>28575</xdr:colOff>
                    <xdr:row>79</xdr:row>
                    <xdr:rowOff>228600</xdr:rowOff>
                  </to>
                </anchor>
              </controlPr>
            </control>
          </mc:Choice>
        </mc:AlternateContent>
        <mc:AlternateContent xmlns:mc="http://schemas.openxmlformats.org/markup-compatibility/2006">
          <mc:Choice Requires="x14">
            <control shapeId="3093" r:id="rId9" name="Check Box 21">
              <controlPr defaultSize="0" autoFill="0" autoLine="0" autoPict="0">
                <anchor moveWithCells="1">
                  <from>
                    <xdr:col>0</xdr:col>
                    <xdr:colOff>28575</xdr:colOff>
                    <xdr:row>79</xdr:row>
                    <xdr:rowOff>276225</xdr:rowOff>
                  </from>
                  <to>
                    <xdr:col>1</xdr:col>
                    <xdr:colOff>28575</xdr:colOff>
                    <xdr:row>80</xdr:row>
                    <xdr:rowOff>228600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b824659-4b9d-47ad-b13f-7827740eb2de">
      <Terms xmlns="http://schemas.microsoft.com/office/infopath/2007/PartnerControls"/>
    </lcf76f155ced4ddcb4097134ff3c332f>
    <TaxCatchAll xmlns="bb8c428a-3fbb-4bd4-b2ef-6b24c1a2a89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CFF01D5E12AF149ABF5FDEF2C9BF93B" ma:contentTypeVersion="14" ma:contentTypeDescription="Create a new document." ma:contentTypeScope="" ma:versionID="eb663c5bb3ecfaea79a861907fea7246">
  <xsd:schema xmlns:xsd="http://www.w3.org/2001/XMLSchema" xmlns:xs="http://www.w3.org/2001/XMLSchema" xmlns:p="http://schemas.microsoft.com/office/2006/metadata/properties" xmlns:ns2="1b824659-4b9d-47ad-b13f-7827740eb2de" xmlns:ns3="bb8c428a-3fbb-4bd4-b2ef-6b24c1a2a89c" targetNamespace="http://schemas.microsoft.com/office/2006/metadata/properties" ma:root="true" ma:fieldsID="0006052b45f29592bfa296a87d8bd1e0" ns2:_="" ns3:_="">
    <xsd:import namespace="1b824659-4b9d-47ad-b13f-7827740eb2de"/>
    <xsd:import namespace="bb8c428a-3fbb-4bd4-b2ef-6b24c1a2a89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824659-4b9d-47ad-b13f-7827740eb2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9caf54b-41be-41a7-88ba-00df7bf2f1f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b8c428a-3fbb-4bd4-b2ef-6b24c1a2a89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d041e018-8381-4003-8f58-7c532c3b2166}" ma:internalName="TaxCatchAll" ma:showField="CatchAllData" ma:web="bb8c428a-3fbb-4bd4-b2ef-6b24c1a2a8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A42596-3E81-495E-8334-38B37E16F253}">
  <ds:schemaRefs>
    <ds:schemaRef ds:uri="http://schemas.microsoft.com/office/2006/metadata/properties"/>
    <ds:schemaRef ds:uri="http://schemas.microsoft.com/office/infopath/2007/PartnerControls"/>
    <ds:schemaRef ds:uri="1b824659-4b9d-47ad-b13f-7827740eb2de"/>
    <ds:schemaRef ds:uri="bb8c428a-3fbb-4bd4-b2ef-6b24c1a2a89c"/>
  </ds:schemaRefs>
</ds:datastoreItem>
</file>

<file path=customXml/itemProps2.xml><?xml version="1.0" encoding="utf-8"?>
<ds:datastoreItem xmlns:ds="http://schemas.openxmlformats.org/officeDocument/2006/customXml" ds:itemID="{0AA1515C-5E8E-4A09-A73E-BF673DD1CCC5}">
  <ds:schemaRefs>
    <ds:schemaRef ds:uri="http://schemas.microsoft.com/sharepoint/v3/contenttype/forms"/>
  </ds:schemaRefs>
</ds:datastoreItem>
</file>

<file path=customXml/itemProps3.xml><?xml version="1.0" encoding="utf-8"?>
<ds:datastoreItem xmlns:ds="http://schemas.openxmlformats.org/officeDocument/2006/customXml" ds:itemID="{A9D47F48-AB19-421F-969B-0134EC82FC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824659-4b9d-47ad-b13f-7827740eb2de"/>
    <ds:schemaRef ds:uri="bb8c428a-3fbb-4bd4-b2ef-6b24c1a2a8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Electricity Reporting Worksheet</vt:lpstr>
    </vt:vector>
  </TitlesOfParts>
  <Manager/>
  <Company>DCA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Hemenway, Jeffrey@Cannabis</dc:creator>
  <cp:keywords/>
  <dc:description/>
  <cp:lastModifiedBy>Catherine Foss</cp:lastModifiedBy>
  <cp:revision/>
  <dcterms:created xsi:type="dcterms:W3CDTF">2023-01-17T19:41:02Z</dcterms:created>
  <dcterms:modified xsi:type="dcterms:W3CDTF">2023-10-13T20:09:06Z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0x010100DCFF01D5E12AF149ABF5FDEF2C9BF93B</vt:lpwstr>
  </property>
  <property fmtid="{D5CDD505-2E9C-101B-9397-08002B2CF9AE}" pid="3" name="MediaServiceImageTags">
    <vt:lpwstr/>
  </property>
</Properties>
</file>